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924"/>
  <workbookPr/>
  <mc:AlternateContent xmlns:mc="http://schemas.openxmlformats.org/markup-compatibility/2006">
    <mc:Choice Requires="x15">
      <x15ac:absPath xmlns:x15ac="http://schemas.microsoft.com/office/spreadsheetml/2010/11/ac" url="C:\Users\mcnierne\Desktop\"/>
    </mc:Choice>
  </mc:AlternateContent>
  <xr:revisionPtr revIDLastSave="0" documentId="13_ncr:1_{43C26025-00DB-43DF-9FAB-2603D4E4650D}" xr6:coauthVersionLast="47" xr6:coauthVersionMax="47" xr10:uidLastSave="{00000000-0000-0000-0000-000000000000}"/>
  <bookViews>
    <workbookView xWindow="-120" yWindow="-120" windowWidth="29040" windowHeight="15720" tabRatio="722" firstSheet="1" activeTab="3" xr2:uid="{00000000-000D-0000-FFFF-FFFF00000000}"/>
  </bookViews>
  <sheets>
    <sheet name="Data collection sheet" sheetId="21" r:id="rId1"/>
    <sheet name="SCREENING TOOL" sheetId="20" r:id="rId2"/>
    <sheet name="Job Summary (On Site)" sheetId="10" r:id="rId3"/>
    <sheet name="Ergo Tool Selector" sheetId="22" r:id="rId4"/>
    <sheet name="Title Block (to copy)" sheetId="23" r:id="rId5"/>
    <sheet name="Brainstorm" sheetId="19" r:id="rId6"/>
    <sheet name="References" sheetId="13" r:id="rId7"/>
  </sheets>
  <definedNames>
    <definedName name="ListofTasks">'Ergo Tool Selector'!$T$4:$T$19</definedName>
    <definedName name="_xlnm.Print_Area" localSheetId="0">'Data collection sheet'!$A$1:$I$34</definedName>
    <definedName name="_xlnm.Print_Area" localSheetId="2">'Job Summary (On Site)'!$A$1:$P$49</definedName>
    <definedName name="_xlnm.Print_Area" localSheetId="6">References!$A$1:$R$49</definedName>
    <definedName name="_xlnm.Print_Area" localSheetId="1">'SCREENING TOOL'!$A$1:$AR$51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5" i="19" l="1"/>
  <c r="I4" i="19"/>
  <c r="I3" i="19"/>
  <c r="D6" i="19"/>
  <c r="D5" i="19"/>
  <c r="D4" i="19"/>
  <c r="D3" i="19"/>
  <c r="B4" i="23"/>
  <c r="G3" i="23"/>
  <c r="G2" i="23"/>
  <c r="G1" i="23"/>
  <c r="B3" i="23"/>
  <c r="B2" i="23"/>
  <c r="B1" i="23"/>
  <c r="C10" i="20"/>
  <c r="B7" i="10" s="1"/>
  <c r="C9" i="20"/>
  <c r="B6" i="10"/>
  <c r="C8" i="20"/>
  <c r="B5" i="10"/>
  <c r="L39" i="10"/>
  <c r="D39" i="10"/>
  <c r="G39" i="10"/>
  <c r="C39" i="10"/>
  <c r="F39" i="10" s="1"/>
  <c r="B39" i="10"/>
  <c r="E39" i="10"/>
  <c r="L38" i="10"/>
  <c r="D38" i="10"/>
  <c r="G38" i="10"/>
  <c r="C38" i="10"/>
  <c r="F38" i="10"/>
  <c r="B38" i="10"/>
  <c r="E38" i="10" s="1"/>
  <c r="L37" i="10"/>
  <c r="D37" i="10"/>
  <c r="G37" i="10" s="1"/>
  <c r="C37" i="10"/>
  <c r="F37" i="10"/>
  <c r="B37" i="10"/>
  <c r="E37" i="10"/>
  <c r="L36" i="10"/>
  <c r="D36" i="10"/>
  <c r="G36" i="10" s="1"/>
  <c r="C36" i="10"/>
  <c r="F36" i="10"/>
  <c r="B36" i="10"/>
  <c r="E36" i="10" s="1"/>
  <c r="L35" i="10"/>
  <c r="D35" i="10"/>
  <c r="G35" i="10"/>
  <c r="C35" i="10"/>
  <c r="F35" i="10"/>
  <c r="B35" i="10"/>
  <c r="E35" i="10"/>
  <c r="I35" i="10" s="1"/>
  <c r="J35" i="10" s="1"/>
  <c r="K35" i="10" s="1"/>
  <c r="L34" i="10"/>
  <c r="D34" i="10"/>
  <c r="G34" i="10"/>
  <c r="C34" i="10"/>
  <c r="F34" i="10" s="1"/>
  <c r="H34" i="10" s="1"/>
  <c r="B34" i="10"/>
  <c r="E34" i="10"/>
  <c r="L33" i="10"/>
  <c r="D33" i="10"/>
  <c r="C33" i="10"/>
  <c r="F33" i="10"/>
  <c r="B33" i="10"/>
  <c r="E33" i="10"/>
  <c r="H33" i="10" s="1"/>
  <c r="L32" i="10"/>
  <c r="D32" i="10"/>
  <c r="G32" i="10" s="1"/>
  <c r="C32" i="10"/>
  <c r="B32" i="10"/>
  <c r="E32" i="10"/>
  <c r="L31" i="10"/>
  <c r="D31" i="10"/>
  <c r="G31" i="10"/>
  <c r="C31" i="10"/>
  <c r="F31" i="10"/>
  <c r="B31" i="10"/>
  <c r="E31" i="10" s="1"/>
  <c r="L30" i="10"/>
  <c r="D30" i="10"/>
  <c r="G30" i="10" s="1"/>
  <c r="C30" i="10"/>
  <c r="F30" i="10"/>
  <c r="B30" i="10"/>
  <c r="C11" i="20"/>
  <c r="B8" i="10"/>
  <c r="C12" i="20"/>
  <c r="B9" i="10" s="1"/>
  <c r="C15" i="20"/>
  <c r="B13" i="10" s="1"/>
  <c r="T6" i="22" s="1"/>
  <c r="C16" i="20"/>
  <c r="B14" i="10" s="1"/>
  <c r="T7" i="22" s="1"/>
  <c r="C17" i="20"/>
  <c r="B15" i="10"/>
  <c r="T8" i="22"/>
  <c r="C18" i="20"/>
  <c r="B16" i="10"/>
  <c r="T9" i="22"/>
  <c r="C19" i="20"/>
  <c r="B17" i="10" s="1"/>
  <c r="T10" i="22" s="1"/>
  <c r="C20" i="20"/>
  <c r="B18" i="10" s="1"/>
  <c r="T11" i="22" s="1"/>
  <c r="C21" i="20"/>
  <c r="B19" i="10"/>
  <c r="T12" i="22"/>
  <c r="C22" i="20"/>
  <c r="B20" i="10"/>
  <c r="T13" i="22"/>
  <c r="C23" i="20"/>
  <c r="B21" i="10" s="1"/>
  <c r="T14" i="22" s="1"/>
  <c r="C24" i="20"/>
  <c r="B22" i="10" s="1"/>
  <c r="T15" i="22" s="1"/>
  <c r="C25" i="20"/>
  <c r="B23" i="10"/>
  <c r="T16" i="22"/>
  <c r="C26" i="20"/>
  <c r="B24" i="10"/>
  <c r="T17" i="22"/>
  <c r="C27" i="20"/>
  <c r="B25" i="10" s="1"/>
  <c r="T18" i="22" s="1"/>
  <c r="C28" i="20"/>
  <c r="B26" i="10" s="1"/>
  <c r="T19" i="22" s="1"/>
  <c r="C14" i="20"/>
  <c r="B12" i="10"/>
  <c r="T5" i="22"/>
  <c r="BA46" i="20"/>
  <c r="BA47" i="20"/>
  <c r="BA48" i="20"/>
  <c r="BD24" i="20"/>
  <c r="BA41" i="20"/>
  <c r="BA42" i="20"/>
  <c r="BA43" i="20" s="1"/>
  <c r="BA36" i="20"/>
  <c r="BA37" i="20"/>
  <c r="BA38" i="20"/>
  <c r="W27" i="20"/>
  <c r="BA31" i="20"/>
  <c r="BA32" i="20"/>
  <c r="BA33" i="20"/>
  <c r="W20" i="20" s="1"/>
  <c r="BA26" i="20"/>
  <c r="BA27" i="20"/>
  <c r="BA28" i="20" s="1"/>
  <c r="AX46" i="20"/>
  <c r="AX47" i="20"/>
  <c r="AX48" i="20"/>
  <c r="O41" i="20" s="1"/>
  <c r="BD19" i="20"/>
  <c r="AX41" i="20"/>
  <c r="AX42" i="20"/>
  <c r="AX43" i="20"/>
  <c r="O34" i="20" s="1"/>
  <c r="AX36" i="20"/>
  <c r="AX37" i="20"/>
  <c r="AX38" i="20"/>
  <c r="AX31" i="20"/>
  <c r="AX32" i="20"/>
  <c r="AX33" i="20"/>
  <c r="AX26" i="20"/>
  <c r="AX27" i="20"/>
  <c r="AX28" i="20"/>
  <c r="BD15" i="20" s="1"/>
  <c r="P13" i="20"/>
  <c r="E30" i="10"/>
  <c r="H30" i="10" s="1"/>
  <c r="F32" i="10"/>
  <c r="H32" i="10" s="1"/>
  <c r="G33" i="10"/>
  <c r="I33" i="10" s="1"/>
  <c r="J33" i="10" s="1"/>
  <c r="K33" i="10" s="1"/>
  <c r="BD22" i="20"/>
  <c r="W41" i="20"/>
  <c r="BD17" i="20"/>
  <c r="O27" i="20"/>
  <c r="BD21" i="20"/>
  <c r="BD16" i="20"/>
  <c r="O20" i="20"/>
  <c r="H35" i="10"/>
  <c r="I31" i="10" l="1"/>
  <c r="J31" i="10" s="1"/>
  <c r="K31" i="10" s="1"/>
  <c r="H31" i="10"/>
  <c r="I34" i="10"/>
  <c r="J34" i="10" s="1"/>
  <c r="K34" i="10" s="1"/>
  <c r="I38" i="10"/>
  <c r="J38" i="10" s="1"/>
  <c r="K38" i="10" s="1"/>
  <c r="H38" i="10"/>
  <c r="I36" i="10"/>
  <c r="J36" i="10" s="1"/>
  <c r="K36" i="10" s="1"/>
  <c r="H36" i="10"/>
  <c r="I39" i="10"/>
  <c r="J39" i="10" s="1"/>
  <c r="K39" i="10" s="1"/>
  <c r="H39" i="10"/>
  <c r="BD23" i="20"/>
  <c r="W34" i="20"/>
  <c r="I32" i="10"/>
  <c r="J32" i="10" s="1"/>
  <c r="K32" i="10" s="1"/>
  <c r="V13" i="20"/>
  <c r="BD20" i="20"/>
  <c r="I37" i="10"/>
  <c r="J37" i="10" s="1"/>
  <c r="K37" i="10" s="1"/>
  <c r="I30" i="10"/>
  <c r="J30" i="10" s="1"/>
  <c r="K30" i="10" s="1"/>
  <c r="N2" i="20"/>
  <c r="BD18" i="20"/>
  <c r="BD27" i="20" s="1"/>
  <c r="W47" i="20" s="1"/>
  <c r="H37" i="10"/>
  <c r="H40" i="20" l="1"/>
  <c r="W49" i="20"/>
  <c r="H43" i="20" s="1"/>
  <c r="D44" i="10"/>
  <c r="D46" i="10" s="1"/>
  <c r="C44" i="10"/>
  <c r="C46" i="10" s="1"/>
  <c r="B44" i="10"/>
  <c r="B46" i="10" s="1"/>
  <c r="D47" i="10" s="1"/>
  <c r="D48" i="10" s="1"/>
</calcChain>
</file>

<file path=xl/sharedStrings.xml><?xml version="1.0" encoding="utf-8"?>
<sst xmlns="http://schemas.openxmlformats.org/spreadsheetml/2006/main" count="325" uniqueCount="221">
  <si>
    <t>Low Risk</t>
  </si>
  <si>
    <t>Moderate Risk</t>
  </si>
  <si>
    <t>High Risk</t>
  </si>
  <si>
    <t>Neck</t>
  </si>
  <si>
    <t>Back</t>
  </si>
  <si>
    <t>References</t>
  </si>
  <si>
    <t>x 1</t>
  </si>
  <si>
    <t>x 2</t>
  </si>
  <si>
    <t>x 4</t>
  </si>
  <si>
    <t>Job Summary Page</t>
  </si>
  <si>
    <t>Analyst:</t>
  </si>
  <si>
    <t>Analysis Date:</t>
  </si>
  <si>
    <t>Job Description:</t>
  </si>
  <si>
    <t>JOB TASKS/ PROCESS</t>
  </si>
  <si>
    <t>JOB INFORMATION</t>
  </si>
  <si>
    <t>Task 1:</t>
  </si>
  <si>
    <t>Task 2:</t>
  </si>
  <si>
    <t>Task 3:</t>
  </si>
  <si>
    <t>Task 4:</t>
  </si>
  <si>
    <t>Task 5:</t>
  </si>
  <si>
    <t>Task 6:</t>
  </si>
  <si>
    <t>Task 7:</t>
  </si>
  <si>
    <t>Task 8:</t>
  </si>
  <si>
    <t>Task 9:</t>
  </si>
  <si>
    <t>Task 10:</t>
  </si>
  <si>
    <t>Motion Rating</t>
  </si>
  <si>
    <t>Force Rating</t>
  </si>
  <si>
    <t>Posture Rating</t>
  </si>
  <si>
    <t>Priority</t>
  </si>
  <si>
    <t>R. Shoulder</t>
  </si>
  <si>
    <t>L. Shoulder</t>
  </si>
  <si>
    <t>R. Arm/ Elbow</t>
  </si>
  <si>
    <t>L. Arm/ Elbow</t>
  </si>
  <si>
    <t>R. Hand/ Wrist</t>
  </si>
  <si>
    <t>L. Hand/ Wrist</t>
  </si>
  <si>
    <t>Force#</t>
  </si>
  <si>
    <t>Pos#</t>
  </si>
  <si>
    <t>Pri #</t>
  </si>
  <si>
    <t>Sum Pri</t>
  </si>
  <si>
    <t>Mot#</t>
  </si>
  <si>
    <t>BODY PRIORITIES</t>
  </si>
  <si>
    <t>TOTAL BODY PRIORITY</t>
  </si>
  <si>
    <t>Body Parts with Scores in each risk level.</t>
  </si>
  <si>
    <t xml:space="preserve"> Total Job Score:       </t>
  </si>
  <si>
    <t xml:space="preserve">Job Priority Level: </t>
  </si>
  <si>
    <t>Borg, G., Ottoson, D.  (1986) Perception of Exertion in Physical Work.  Proceedings of an International Symposium, Stockholm. Sports Documentation Monthly Bulletin,  MacMillan, London. P 346+.</t>
  </si>
  <si>
    <t>Borg, G. (1990)  Psychophysical Scaling with Applications in Physical Work and the Perception of Exertion.  Scandonavian Journal of Work, Environment &amp; Health. (16): 55-58.</t>
  </si>
  <si>
    <t>COMMENTS:</t>
  </si>
  <si>
    <r>
      <t xml:space="preserve">Borg, G. (1998) Borg's Perceived Exertion and Pain Scales. </t>
    </r>
    <r>
      <rPr>
        <i/>
        <sz val="7"/>
        <rFont val="Arial"/>
        <family val="2"/>
      </rPr>
      <t>Human Kinetics</t>
    </r>
    <r>
      <rPr>
        <sz val="7"/>
        <rFont val="Arial"/>
        <family val="2"/>
      </rPr>
      <t>, Champaign, Illinois. pp 104+.</t>
    </r>
  </si>
  <si>
    <r>
      <t xml:space="preserve">Latko et al. (1997).  Development and evaluation of an observational method for assessing repetition in hand tasks. </t>
    </r>
    <r>
      <rPr>
        <i/>
        <sz val="7"/>
        <rFont val="Arial"/>
        <family val="2"/>
      </rPr>
      <t xml:space="preserve"> American Indusrial Hygiene Association Journal,</t>
    </r>
    <r>
      <rPr>
        <sz val="7"/>
        <rFont val="Arial"/>
        <family val="2"/>
      </rPr>
      <t xml:space="preserve"> 58: 278-285.</t>
    </r>
  </si>
  <si>
    <r>
      <t>McAtamney, L., and Corlett, N. (1993). RULA: a survey method for the investigation of work-related upper limb disorders.</t>
    </r>
    <r>
      <rPr>
        <i/>
        <sz val="7"/>
        <rFont val="Arial"/>
        <family val="2"/>
      </rPr>
      <t xml:space="preserve"> Applied Ergonomics</t>
    </r>
    <r>
      <rPr>
        <sz val="7"/>
        <rFont val="Arial"/>
        <family val="2"/>
      </rPr>
      <t>, 24, (2), 91-99.</t>
    </r>
  </si>
  <si>
    <r>
      <t>Moore, JS and Garg, A. (1995). The Strain Index: A proposed method to analyse jobs for risk of distal upper extremity disorders. J</t>
    </r>
    <r>
      <rPr>
        <i/>
        <sz val="7"/>
        <rFont val="Arial"/>
        <family val="2"/>
      </rPr>
      <t>ournal of the American Industrial Hygiene Association</t>
    </r>
    <r>
      <rPr>
        <sz val="7"/>
        <rFont val="Arial"/>
        <family val="2"/>
      </rPr>
      <t>, (56), 457-458.</t>
    </r>
  </si>
  <si>
    <r>
      <t xml:space="preserve">Rohmert, W. (1973) Problems in determining rest allowances. </t>
    </r>
    <r>
      <rPr>
        <i/>
        <sz val="7"/>
        <rFont val="Arial"/>
        <family val="2"/>
      </rPr>
      <t>Applied Ergonomics</t>
    </r>
    <r>
      <rPr>
        <sz val="7"/>
        <rFont val="Arial"/>
        <family val="2"/>
      </rPr>
      <t>, 4(2), 91-95.</t>
    </r>
  </si>
  <si>
    <r>
      <t xml:space="preserve">Rohmert, W. (1973) Problems in determining rest allowances, Part 2: Determining rest allowances in different human tasks. </t>
    </r>
    <r>
      <rPr>
        <i/>
        <sz val="7"/>
        <rFont val="Arial"/>
        <family val="2"/>
      </rPr>
      <t>Applied Ergonomics</t>
    </r>
    <r>
      <rPr>
        <sz val="7"/>
        <rFont val="Arial"/>
        <family val="2"/>
      </rPr>
      <t>, 4(2), 158-162.</t>
    </r>
  </si>
  <si>
    <r>
      <t xml:space="preserve">Rodgers, Suzanne H.(1988) Job evaluation in worker fitness determination. </t>
    </r>
    <r>
      <rPr>
        <i/>
        <sz val="7"/>
        <rFont val="Arial"/>
        <family val="2"/>
      </rPr>
      <t>Occupational Medicine: State of the Art Reviews.</t>
    </r>
    <r>
      <rPr>
        <sz val="7"/>
        <rFont val="Arial"/>
        <family val="2"/>
      </rPr>
      <t xml:space="preserve"> 3(2): 219-239.</t>
    </r>
  </si>
  <si>
    <t>Cycles/ Shift:</t>
  </si>
  <si>
    <t>Shift Length:</t>
  </si>
  <si>
    <t>Rotation:</t>
  </si>
  <si>
    <t>Length of Rotation:</t>
  </si>
  <si>
    <t>Rotation Schedule:</t>
  </si>
  <si>
    <t>Break Schedule:</t>
  </si>
  <si>
    <t>SCHEDULING</t>
  </si>
  <si>
    <t>TOOLS/ MATERIALS</t>
  </si>
  <si>
    <t>Part/ Object Dimensions:</t>
  </si>
  <si>
    <t>Task Description</t>
  </si>
  <si>
    <t>hrs</t>
  </si>
  <si>
    <t>Minutes</t>
  </si>
  <si>
    <t>lbs</t>
  </si>
  <si>
    <t>Part/ Object Weight:</t>
  </si>
  <si>
    <t>R. Leg</t>
  </si>
  <si>
    <t>L. Leg</t>
  </si>
  <si>
    <t>Tool(s):</t>
  </si>
  <si>
    <t>Tool Weight:</t>
  </si>
  <si>
    <t>Total Cycle Time(s):</t>
  </si>
  <si>
    <t>Part(s)/ Object(s):</t>
  </si>
  <si>
    <r>
      <t xml:space="preserve">Rodgers, Suzanne H. (1992) A functional job evaluation technique, Ergonomics, </t>
    </r>
    <r>
      <rPr>
        <i/>
        <sz val="7"/>
        <rFont val="Arial"/>
        <family val="2"/>
      </rPr>
      <t>Occupational Medicine: State of the Art Reviews.</t>
    </r>
    <r>
      <rPr>
        <sz val="7"/>
        <rFont val="Arial"/>
        <family val="2"/>
      </rPr>
      <t xml:space="preserve"> 7(4):679-711.</t>
    </r>
  </si>
  <si>
    <t>Worst Task (s)</t>
  </si>
  <si>
    <t>Ergonomics Screening Tool</t>
  </si>
  <si>
    <t>Task 11:</t>
  </si>
  <si>
    <t>Task 12:</t>
  </si>
  <si>
    <t>Task 13:</t>
  </si>
  <si>
    <t>Task 14:</t>
  </si>
  <si>
    <t>Task 15:</t>
  </si>
  <si>
    <t>High</t>
  </si>
  <si>
    <t>Moderate</t>
  </si>
  <si>
    <t>Low</t>
  </si>
  <si>
    <t>Ease of Implementation</t>
  </si>
  <si>
    <t>Business Impact</t>
  </si>
  <si>
    <t>Brainstormed Solutions</t>
  </si>
  <si>
    <t xml:space="preserve">   Brainstorming Solutions Tracking Form</t>
  </si>
  <si>
    <t>H</t>
  </si>
  <si>
    <t>L</t>
  </si>
  <si>
    <t>RIGHT SIDE</t>
  </si>
  <si>
    <t>LEFT SIDE</t>
  </si>
  <si>
    <t>Worst Task</t>
  </si>
  <si>
    <t>M</t>
  </si>
  <si>
    <t>F</t>
  </si>
  <si>
    <t>P</t>
  </si>
  <si>
    <t xml:space="preserve"> Neck Priority</t>
  </si>
  <si>
    <t xml:space="preserve"> Right Shoulder Priority</t>
  </si>
  <si>
    <t>Right Arm/Elbow Priority</t>
  </si>
  <si>
    <t>Right Hand/Wrist Priority</t>
  </si>
  <si>
    <t>Right Leg Priority</t>
  </si>
  <si>
    <t>Back Priority</t>
  </si>
  <si>
    <t>Left Shoulder Priority</t>
  </si>
  <si>
    <t>Left Arm/Elbow Priority</t>
  </si>
  <si>
    <t>Left Leg Priority</t>
  </si>
  <si>
    <t>Left Hand/Wrist Priority</t>
  </si>
  <si>
    <t>Body Priority Matrix (MFP)</t>
  </si>
  <si>
    <t>HHH</t>
  </si>
  <si>
    <t>HHM</t>
  </si>
  <si>
    <t>HHL</t>
  </si>
  <si>
    <t>HMH</t>
  </si>
  <si>
    <t>HMM</t>
  </si>
  <si>
    <t>HLH</t>
  </si>
  <si>
    <t>MHH</t>
  </si>
  <si>
    <t>MHM</t>
  </si>
  <si>
    <t>MMH</t>
  </si>
  <si>
    <t>LHH</t>
  </si>
  <si>
    <t>HML</t>
  </si>
  <si>
    <t>HLM</t>
  </si>
  <si>
    <t>MHL</t>
  </si>
  <si>
    <t>MMM</t>
  </si>
  <si>
    <t>MLH</t>
  </si>
  <si>
    <t>LHM</t>
  </si>
  <si>
    <t>LMH</t>
  </si>
  <si>
    <t>HLL</t>
  </si>
  <si>
    <t>MML</t>
  </si>
  <si>
    <t>MLM</t>
  </si>
  <si>
    <t>MLL</t>
  </si>
  <si>
    <t>LHL</t>
  </si>
  <si>
    <t>LMM</t>
  </si>
  <si>
    <t>LLH</t>
  </si>
  <si>
    <t>LML</t>
  </si>
  <si>
    <t>LLM</t>
  </si>
  <si>
    <t>LLL</t>
  </si>
  <si>
    <t>Row Number</t>
  </si>
  <si>
    <t>Combine MFP</t>
  </si>
  <si>
    <t>NECK</t>
  </si>
  <si>
    <t>Right Shoulder</t>
  </si>
  <si>
    <t>Right Arm/Elbow</t>
  </si>
  <si>
    <t>Right Hand/Wrist</t>
  </si>
  <si>
    <t>Right Leg</t>
  </si>
  <si>
    <t>BACK</t>
  </si>
  <si>
    <t>Left Shoulder</t>
  </si>
  <si>
    <t>Left Arm/Elbow</t>
  </si>
  <si>
    <t>Left Hand/Wrist</t>
  </si>
  <si>
    <t>Left Leg</t>
  </si>
  <si>
    <t xml:space="preserve"> 17-24</t>
  </si>
  <si>
    <r>
      <rPr>
        <b/>
        <sz val="10"/>
        <rFont val="Calibri"/>
        <family val="2"/>
      </rPr>
      <t>≤</t>
    </r>
    <r>
      <rPr>
        <b/>
        <sz val="9"/>
        <rFont val="Arial"/>
        <family val="2"/>
      </rPr>
      <t xml:space="preserve"> 16</t>
    </r>
  </si>
  <si>
    <r>
      <rPr>
        <b/>
        <sz val="10"/>
        <rFont val="Calibri"/>
        <family val="2"/>
      </rPr>
      <t>≥</t>
    </r>
    <r>
      <rPr>
        <b/>
        <sz val="9"/>
        <rFont val="Arial"/>
        <family val="2"/>
      </rPr>
      <t xml:space="preserve"> 25</t>
    </r>
  </si>
  <si>
    <t xml:space="preserve">Job Total Score: </t>
  </si>
  <si>
    <t>Body Part Priority Ranking</t>
  </si>
  <si>
    <t>MODERATE</t>
  </si>
  <si>
    <t>Total Job Score</t>
  </si>
  <si>
    <t>ERGONOMICS SCREENING TOOL</t>
  </si>
  <si>
    <t xml:space="preserve">Analyst: </t>
  </si>
  <si>
    <t xml:space="preserve">Analysis Date: </t>
  </si>
  <si>
    <t xml:space="preserve">Job Description: </t>
  </si>
  <si>
    <t xml:space="preserve">Task 1: </t>
  </si>
  <si>
    <t xml:space="preserve">Task 2: </t>
  </si>
  <si>
    <t xml:space="preserve">Task 3: </t>
  </si>
  <si>
    <t xml:space="preserve">Task 4: </t>
  </si>
  <si>
    <t xml:space="preserve">Task 5: </t>
  </si>
  <si>
    <t xml:space="preserve">Task 6: </t>
  </si>
  <si>
    <t xml:space="preserve">Task 7: </t>
  </si>
  <si>
    <t xml:space="preserve">Task 8: </t>
  </si>
  <si>
    <t xml:space="preserve">Task 9: </t>
  </si>
  <si>
    <t xml:space="preserve">Task 10: </t>
  </si>
  <si>
    <t xml:space="preserve">Task 11: </t>
  </si>
  <si>
    <t xml:space="preserve">Task 12: </t>
  </si>
  <si>
    <t xml:space="preserve">Task 13: </t>
  </si>
  <si>
    <t xml:space="preserve">Task 14: </t>
  </si>
  <si>
    <t xml:space="preserve">Task 15: </t>
  </si>
  <si>
    <t>LOW</t>
  </si>
  <si>
    <t>HIGH</t>
  </si>
  <si>
    <t>17-24</t>
  </si>
  <si>
    <r>
      <rPr>
        <b/>
        <sz val="16"/>
        <rFont val="Calibri"/>
        <family val="2"/>
      </rPr>
      <t xml:space="preserve">≤ </t>
    </r>
    <r>
      <rPr>
        <b/>
        <sz val="16"/>
        <rFont val="Arial"/>
        <family val="2"/>
      </rPr>
      <t>16</t>
    </r>
  </si>
  <si>
    <r>
      <rPr>
        <b/>
        <sz val="16"/>
        <rFont val="Calibri"/>
        <family val="2"/>
      </rPr>
      <t>≥</t>
    </r>
    <r>
      <rPr>
        <b/>
        <sz val="16"/>
        <rFont val="Arial"/>
        <family val="2"/>
      </rPr>
      <t xml:space="preserve"> 25</t>
    </r>
  </si>
  <si>
    <t>REFERENCES</t>
  </si>
  <si>
    <t>Borg, G. (1998) Borg's Perceived Exertion and Pain Scales. Human Kinetics, Champaign, Illinois. pp 104+.</t>
  </si>
  <si>
    <t>Latko et al. (1997).  Development and evaluation of an observational method for assessing repetition in hand tasks.  American Indusrial Hygiene Association Journal, 58: 278-285.</t>
  </si>
  <si>
    <t>McAtamney, L., and Corlett, N. (1993). RULA: a survey method for the investigation of work-related upper limb disorders. Applied Ergonomics, 24, (2), 91-99.</t>
  </si>
  <si>
    <t>Moore, JS and Garg, A. (1995). The Strain Index: A proposed method to analyse jobs for risk of distal upper extremity disorders. Journal of the American Industrial Hygiene Association, (56), 457-458.</t>
  </si>
  <si>
    <t>Rohmert, W. (1973) Problems in determining rest allowances. Applied Ergonomics, 4(2), 91-95.</t>
  </si>
  <si>
    <t>Rohmert, W. (1973) Problems in determining rest allowances, Part 2: Determining rest allowances in different human tasks. Applied Ergonomics, 4(2), 158-162.</t>
  </si>
  <si>
    <t>Rodgers, Suzanne H. (1992) A functional job evaluation technique, Ergonomics, Occupational Medicine: State of the Art Reviews. 7(4):679-711.</t>
  </si>
  <si>
    <t>Rodgers, Suzanne H.(1988) Job evaluation in worker fitness determination. Occupational Medicine: State of the Art Reviews. 3(2): 219-239.</t>
  </si>
  <si>
    <t>Body Priority</t>
  </si>
  <si>
    <t>Total Body Priority</t>
  </si>
  <si>
    <t>Place picture here.</t>
  </si>
  <si>
    <t>Short-term / Long-term</t>
  </si>
  <si>
    <t xml:space="preserve">Evaluator: </t>
  </si>
  <si>
    <t xml:space="preserve">Date: </t>
  </si>
  <si>
    <t>Supervisor:</t>
  </si>
  <si>
    <t>No. of employees exposed to job:</t>
  </si>
  <si>
    <t>Notes</t>
  </si>
  <si>
    <t>No.</t>
  </si>
  <si>
    <t>Task Duration</t>
  </si>
  <si>
    <t>Task Frequency</t>
  </si>
  <si>
    <t>Weight / Force</t>
  </si>
  <si>
    <t>Vertical Ht. Range</t>
  </si>
  <si>
    <t>Horiz. Reach Range</t>
  </si>
  <si>
    <t>Distance (carry/push)</t>
  </si>
  <si>
    <t>Yes / No</t>
  </si>
  <si>
    <t>The Ergonomics Center of North Carolina</t>
  </si>
  <si>
    <t>(click an icon below to select a tool)</t>
  </si>
  <si>
    <t>What Action Best Describes the Task You Would Like to Analyze?</t>
  </si>
  <si>
    <t xml:space="preserve">Task to be Analyzed: </t>
  </si>
  <si>
    <t>Tasks for Pull down Menu</t>
  </si>
  <si>
    <t>(Please Select a Task from the Pull Down Menu)</t>
  </si>
  <si>
    <t>Data Collection Sheet</t>
  </si>
  <si>
    <t>Company:</t>
  </si>
  <si>
    <t>Department:</t>
  </si>
  <si>
    <t xml:space="preserve">Company: </t>
  </si>
  <si>
    <t xml:space="preserve">Department: </t>
  </si>
  <si>
    <t>Task Being Analyzed:</t>
  </si>
  <si>
    <t>Evaluator:</t>
  </si>
  <si>
    <t>Date:</t>
  </si>
  <si>
    <t>Ergo Analysis Tool Selector</t>
  </si>
  <si>
    <r>
      <rPr>
        <b/>
        <sz val="18"/>
        <color theme="1"/>
        <rFont val="Univers"/>
        <family val="2"/>
      </rPr>
      <t>The Ergonomics Center</t>
    </r>
    <r>
      <rPr>
        <b/>
        <i/>
        <sz val="18"/>
        <color theme="1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</si>
</sst>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7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u/>
      <sz val="7.5"/>
      <color indexed="12"/>
      <name val="Arial"/>
      <family val="2"/>
    </font>
    <font>
      <sz val="8"/>
      <name val="Arial"/>
      <family val="2"/>
    </font>
    <font>
      <b/>
      <u/>
      <sz val="10"/>
      <name val="Arial"/>
      <family val="2"/>
    </font>
    <font>
      <b/>
      <sz val="9"/>
      <name val="Arial"/>
      <family val="2"/>
    </font>
    <font>
      <b/>
      <i/>
      <sz val="10"/>
      <name val="Arial"/>
      <family val="2"/>
    </font>
    <font>
      <b/>
      <sz val="10"/>
      <color indexed="62"/>
      <name val="Arial"/>
      <family val="2"/>
    </font>
    <font>
      <b/>
      <sz val="14"/>
      <color indexed="10"/>
      <name val="Arial"/>
      <family val="2"/>
    </font>
    <font>
      <sz val="6"/>
      <name val="Arial"/>
      <family val="2"/>
    </font>
    <font>
      <sz val="7"/>
      <name val="Arial"/>
      <family val="2"/>
    </font>
    <font>
      <i/>
      <sz val="7"/>
      <name val="Arial"/>
      <family val="2"/>
    </font>
    <font>
      <i/>
      <sz val="10"/>
      <name val="Arial"/>
      <family val="2"/>
    </font>
    <font>
      <b/>
      <sz val="16"/>
      <name val="Arial"/>
      <family val="2"/>
    </font>
    <font>
      <b/>
      <sz val="12"/>
      <name val="Arial"/>
      <family val="2"/>
    </font>
    <font>
      <b/>
      <sz val="10"/>
      <name val="Calibri"/>
      <family val="2"/>
    </font>
    <font>
      <b/>
      <sz val="16"/>
      <name val="Calibri"/>
      <family val="2"/>
    </font>
    <font>
      <b/>
      <sz val="20"/>
      <name val="Arial"/>
      <family val="2"/>
    </font>
    <font>
      <b/>
      <u/>
      <sz val="14"/>
      <name val="Arial"/>
      <family val="2"/>
    </font>
    <font>
      <sz val="11"/>
      <name val="Arial"/>
      <family val="2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b/>
      <sz val="16"/>
      <color rgb="FF0066CC"/>
      <name val="Arial"/>
      <family val="2"/>
    </font>
    <font>
      <sz val="10"/>
      <color rgb="FF000000"/>
      <name val="Arial"/>
      <family val="2"/>
    </font>
    <font>
      <sz val="10"/>
      <color theme="1"/>
      <name val="Arial"/>
      <family val="2"/>
    </font>
    <font>
      <b/>
      <i/>
      <sz val="18"/>
      <color theme="1"/>
      <name val="Arial"/>
      <family val="2"/>
    </font>
    <font>
      <b/>
      <sz val="22"/>
      <color rgb="FFFF0000"/>
      <name val="Arial"/>
      <family val="2"/>
    </font>
    <font>
      <sz val="11"/>
      <color theme="1"/>
      <name val="Arial"/>
      <family val="2"/>
    </font>
    <font>
      <b/>
      <sz val="16"/>
      <color theme="1"/>
      <name val="Arial"/>
      <family val="2"/>
    </font>
    <font>
      <b/>
      <sz val="14"/>
      <color theme="10"/>
      <name val="Arial"/>
      <family val="2"/>
    </font>
    <font>
      <u/>
      <sz val="11"/>
      <color theme="10"/>
      <name val="Arial"/>
      <family val="2"/>
    </font>
    <font>
      <b/>
      <sz val="11"/>
      <color theme="1"/>
      <name val="Arial"/>
      <family val="2"/>
    </font>
    <font>
      <b/>
      <sz val="12"/>
      <color rgb="FF222222"/>
      <name val="Arial"/>
      <family val="2"/>
    </font>
    <font>
      <b/>
      <sz val="12"/>
      <color rgb="FFFF0000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0"/>
      <color rgb="FF002060"/>
      <name val="Arial"/>
      <family val="2"/>
    </font>
    <font>
      <b/>
      <sz val="12"/>
      <color rgb="FF0066CC"/>
      <name val="Arial"/>
      <family val="2"/>
    </font>
    <font>
      <b/>
      <sz val="16"/>
      <color theme="0"/>
      <name val="Arial"/>
      <family val="2"/>
    </font>
    <font>
      <b/>
      <sz val="12"/>
      <color theme="0"/>
      <name val="Arial"/>
      <family val="2"/>
    </font>
    <font>
      <i/>
      <sz val="10"/>
      <color theme="1"/>
      <name val="Arial"/>
      <family val="2"/>
    </font>
    <font>
      <b/>
      <sz val="18"/>
      <color theme="1"/>
      <name val="Univers"/>
      <family val="2"/>
    </font>
    <font>
      <b/>
      <sz val="22"/>
      <color rgb="FFC000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0099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1"/>
        <bgColor indexed="64"/>
      </patternFill>
    </fill>
  </fills>
  <borders count="8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n">
        <color indexed="64"/>
      </bottom>
      <diagonal/>
    </border>
    <border>
      <left/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ck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 style="thick">
        <color indexed="64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ck">
        <color indexed="64"/>
      </top>
      <bottom style="thick">
        <color indexed="64"/>
      </bottom>
      <diagonal/>
    </border>
    <border>
      <left/>
      <right style="thick">
        <color indexed="64"/>
      </right>
      <top style="thin">
        <color indexed="64"/>
      </top>
      <bottom style="thick">
        <color indexed="64"/>
      </bottom>
      <diagonal/>
    </border>
    <border>
      <left/>
      <right style="thick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357">
    <xf numFmtId="0" fontId="0" fillId="0" borderId="0" xfId="0"/>
    <xf numFmtId="0" fontId="0" fillId="2" borderId="0" xfId="0" applyFill="1"/>
    <xf numFmtId="0" fontId="13" fillId="2" borderId="0" xfId="0" applyFont="1" applyFill="1" applyAlignment="1">
      <alignment horizontal="left" wrapText="1"/>
    </xf>
    <xf numFmtId="0" fontId="8" fillId="2" borderId="0" xfId="0" applyFont="1" applyFill="1"/>
    <xf numFmtId="0" fontId="13" fillId="2" borderId="0" xfId="0" applyFont="1" applyFill="1"/>
    <xf numFmtId="0" fontId="8" fillId="0" borderId="0" xfId="0" applyFont="1"/>
    <xf numFmtId="0" fontId="13" fillId="0" borderId="0" xfId="0" applyFont="1" applyAlignment="1">
      <alignment horizontal="left" wrapText="1"/>
    </xf>
    <xf numFmtId="0" fontId="0" fillId="0" borderId="1" xfId="0" applyBorder="1" applyAlignment="1">
      <alignment horizontal="center"/>
    </xf>
    <xf numFmtId="0" fontId="1" fillId="0" borderId="1" xfId="0" applyFont="1" applyBorder="1"/>
    <xf numFmtId="0" fontId="0" fillId="0" borderId="1" xfId="0" applyBorder="1" applyAlignment="1">
      <alignment horizontal="center" vertical="center"/>
    </xf>
    <xf numFmtId="0" fontId="4" fillId="0" borderId="2" xfId="0" applyFont="1" applyBorder="1"/>
    <xf numFmtId="0" fontId="1" fillId="0" borderId="0" xfId="0" applyFont="1"/>
    <xf numFmtId="0" fontId="2" fillId="0" borderId="0" xfId="0" applyFont="1" applyAlignment="1">
      <alignment horizontal="center"/>
    </xf>
    <xf numFmtId="0" fontId="24" fillId="6" borderId="1" xfId="0" applyFont="1" applyFill="1" applyBorder="1" applyAlignment="1">
      <alignment horizontal="center" vertical="center"/>
    </xf>
    <xf numFmtId="0" fontId="1" fillId="7" borderId="1" xfId="0" applyFont="1" applyFill="1" applyBorder="1" applyAlignment="1">
      <alignment horizontal="center" vertical="center"/>
    </xf>
    <xf numFmtId="0" fontId="24" fillId="8" borderId="1" xfId="0" applyFont="1" applyFill="1" applyBorder="1" applyAlignment="1">
      <alignment horizontal="center" vertical="center"/>
    </xf>
    <xf numFmtId="0" fontId="1" fillId="0" borderId="3" xfId="0" applyFont="1" applyBorder="1"/>
    <xf numFmtId="0" fontId="0" fillId="0" borderId="4" xfId="0" applyBorder="1" applyAlignment="1">
      <alignment horizontal="center" vertical="center"/>
    </xf>
    <xf numFmtId="0" fontId="1" fillId="0" borderId="5" xfId="0" applyFont="1" applyBorder="1"/>
    <xf numFmtId="0" fontId="0" fillId="0" borderId="6" xfId="0" applyBorder="1" applyAlignment="1">
      <alignment horizontal="center" vertical="center"/>
    </xf>
    <xf numFmtId="0" fontId="18" fillId="9" borderId="7" xfId="0" applyFont="1" applyFill="1" applyBorder="1" applyAlignment="1" applyProtection="1">
      <alignment horizontal="center" vertical="center"/>
      <protection locked="0"/>
    </xf>
    <xf numFmtId="0" fontId="3" fillId="0" borderId="8" xfId="0" applyFont="1" applyBorder="1" applyAlignment="1">
      <alignment horizontal="center" vertical="center"/>
    </xf>
    <xf numFmtId="0" fontId="2" fillId="7" borderId="2" xfId="0" applyFont="1" applyFill="1" applyBorder="1" applyAlignment="1">
      <alignment horizontal="center" vertical="center"/>
    </xf>
    <xf numFmtId="0" fontId="25" fillId="6" borderId="2" xfId="0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5" fillId="10" borderId="2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0" fillId="0" borderId="0" xfId="0" applyAlignment="1">
      <alignment vertical="top"/>
    </xf>
    <xf numFmtId="0" fontId="26" fillId="0" borderId="0" xfId="0" applyFont="1" applyAlignment="1">
      <alignment vertical="center"/>
    </xf>
    <xf numFmtId="0" fontId="2" fillId="2" borderId="0" xfId="0" applyFont="1" applyFill="1"/>
    <xf numFmtId="0" fontId="10" fillId="2" borderId="0" xfId="0" applyFont="1" applyFill="1" applyAlignment="1">
      <alignment horizontal="right"/>
    </xf>
    <xf numFmtId="0" fontId="10" fillId="2" borderId="0" xfId="0" applyFont="1" applyFill="1" applyAlignment="1">
      <alignment horizontal="right" wrapText="1"/>
    </xf>
    <xf numFmtId="0" fontId="0" fillId="2" borderId="0" xfId="0" applyFill="1" applyAlignment="1">
      <alignment wrapText="1"/>
    </xf>
    <xf numFmtId="0" fontId="0" fillId="2" borderId="0" xfId="0" applyFill="1" applyAlignment="1">
      <alignment horizontal="center"/>
    </xf>
    <xf numFmtId="0" fontId="0" fillId="2" borderId="9" xfId="0" applyFill="1" applyBorder="1"/>
    <xf numFmtId="0" fontId="9" fillId="5" borderId="10" xfId="0" applyFont="1" applyFill="1" applyBorder="1" applyAlignment="1">
      <alignment horizontal="center" vertical="center"/>
    </xf>
    <xf numFmtId="0" fontId="9" fillId="4" borderId="11" xfId="0" applyFont="1" applyFill="1" applyBorder="1" applyAlignment="1">
      <alignment horizontal="center" vertical="center" wrapText="1"/>
    </xf>
    <xf numFmtId="0" fontId="9" fillId="3" borderId="12" xfId="0" applyFont="1" applyFill="1" applyBorder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1" fillId="2" borderId="13" xfId="0" applyFont="1" applyFill="1" applyBorder="1" applyAlignment="1">
      <alignment vertical="center"/>
    </xf>
    <xf numFmtId="0" fontId="0" fillId="2" borderId="14" xfId="0" applyFill="1" applyBorder="1"/>
    <xf numFmtId="0" fontId="0" fillId="2" borderId="15" xfId="0" applyFill="1" applyBorder="1"/>
    <xf numFmtId="0" fontId="4" fillId="2" borderId="9" xfId="0" applyFont="1" applyFill="1" applyBorder="1" applyAlignment="1">
      <alignment horizontal="center" wrapText="1"/>
    </xf>
    <xf numFmtId="0" fontId="2" fillId="2" borderId="10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9" fillId="2" borderId="9" xfId="0" applyFont="1" applyFill="1" applyBorder="1" applyAlignment="1">
      <alignment horizontal="center" wrapText="1"/>
    </xf>
    <xf numFmtId="0" fontId="0" fillId="2" borderId="16" xfId="0" quotePrefix="1" applyFill="1" applyBorder="1" applyAlignment="1">
      <alignment horizontal="center" wrapText="1"/>
    </xf>
    <xf numFmtId="0" fontId="0" fillId="2" borderId="17" xfId="0" quotePrefix="1" applyFill="1" applyBorder="1" applyAlignment="1">
      <alignment horizontal="center" wrapText="1"/>
    </xf>
    <xf numFmtId="0" fontId="0" fillId="2" borderId="0" xfId="0" quotePrefix="1" applyFill="1" applyAlignment="1">
      <alignment horizontal="center" wrapText="1"/>
    </xf>
    <xf numFmtId="0" fontId="2" fillId="2" borderId="18" xfId="0" quotePrefix="1" applyFont="1" applyFill="1" applyBorder="1" applyAlignment="1">
      <alignment horizontal="center" vertical="center"/>
    </xf>
    <xf numFmtId="0" fontId="2" fillId="2" borderId="19" xfId="0" quotePrefix="1" applyFont="1" applyFill="1" applyBorder="1" applyAlignment="1">
      <alignment horizontal="center" vertical="center"/>
    </xf>
    <xf numFmtId="0" fontId="0" fillId="2" borderId="0" xfId="0" quotePrefix="1" applyFill="1" applyAlignment="1">
      <alignment horizontal="left" vertical="center"/>
    </xf>
    <xf numFmtId="0" fontId="0" fillId="2" borderId="20" xfId="0" applyFill="1" applyBorder="1" applyAlignment="1">
      <alignment horizontal="center"/>
    </xf>
    <xf numFmtId="0" fontId="4" fillId="2" borderId="0" xfId="0" applyFont="1" applyFill="1" applyAlignment="1">
      <alignment horizontal="left" wrapText="1"/>
    </xf>
    <xf numFmtId="0" fontId="5" fillId="2" borderId="0" xfId="0" applyFont="1" applyFill="1" applyAlignment="1">
      <alignment horizontal="left" wrapText="1"/>
    </xf>
    <xf numFmtId="0" fontId="10" fillId="0" borderId="21" xfId="0" applyFont="1" applyBorder="1" applyAlignment="1">
      <alignment horizontal="center" wrapText="1"/>
    </xf>
    <xf numFmtId="0" fontId="0" fillId="9" borderId="22" xfId="0" applyFill="1" applyBorder="1" applyAlignment="1" applyProtection="1">
      <alignment horizontal="center" vertical="center"/>
      <protection locked="0"/>
    </xf>
    <xf numFmtId="0" fontId="0" fillId="9" borderId="23" xfId="0" applyFill="1" applyBorder="1" applyAlignment="1" applyProtection="1">
      <alignment horizontal="center" vertical="center"/>
      <protection locked="0"/>
    </xf>
    <xf numFmtId="0" fontId="11" fillId="2" borderId="0" xfId="0" applyFont="1" applyFill="1"/>
    <xf numFmtId="0" fontId="0" fillId="9" borderId="24" xfId="0" applyFill="1" applyBorder="1" applyAlignment="1" applyProtection="1">
      <alignment vertical="center"/>
      <protection locked="0"/>
    </xf>
    <xf numFmtId="0" fontId="0" fillId="9" borderId="25" xfId="0" applyFill="1" applyBorder="1" applyAlignment="1" applyProtection="1">
      <alignment vertical="center"/>
      <protection locked="0"/>
    </xf>
    <xf numFmtId="0" fontId="0" fillId="9" borderId="1" xfId="0" applyFill="1" applyBorder="1" applyAlignment="1" applyProtection="1">
      <alignment vertical="center"/>
      <protection locked="0"/>
    </xf>
    <xf numFmtId="0" fontId="0" fillId="9" borderId="23" xfId="0" applyFill="1" applyBorder="1" applyAlignment="1" applyProtection="1">
      <alignment vertical="center"/>
      <protection locked="0"/>
    </xf>
    <xf numFmtId="0" fontId="0" fillId="9" borderId="26" xfId="0" applyFill="1" applyBorder="1" applyAlignment="1" applyProtection="1">
      <alignment vertical="center"/>
      <protection locked="0"/>
    </xf>
    <xf numFmtId="0" fontId="0" fillId="9" borderId="27" xfId="0" applyFill="1" applyBorder="1" applyAlignment="1" applyProtection="1">
      <alignment vertical="center"/>
      <protection locked="0"/>
    </xf>
    <xf numFmtId="0" fontId="0" fillId="9" borderId="22" xfId="0" applyFill="1" applyBorder="1" applyAlignment="1" applyProtection="1">
      <alignment vertical="center"/>
      <protection locked="0"/>
    </xf>
    <xf numFmtId="0" fontId="0" fillId="9" borderId="28" xfId="0" applyFill="1" applyBorder="1" applyAlignment="1" applyProtection="1">
      <alignment vertical="center"/>
      <protection locked="0"/>
    </xf>
    <xf numFmtId="0" fontId="0" fillId="9" borderId="29" xfId="0" applyFill="1" applyBorder="1" applyAlignment="1" applyProtection="1">
      <alignment vertical="center"/>
      <protection locked="0"/>
    </xf>
    <xf numFmtId="0" fontId="0" fillId="9" borderId="30" xfId="0" applyFill="1" applyBorder="1" applyAlignment="1" applyProtection="1">
      <alignment vertical="center"/>
      <protection locked="0"/>
    </xf>
    <xf numFmtId="0" fontId="0" fillId="9" borderId="31" xfId="0" applyFill="1" applyBorder="1" applyAlignment="1" applyProtection="1">
      <alignment vertical="center"/>
      <protection locked="0"/>
    </xf>
    <xf numFmtId="0" fontId="0" fillId="9" borderId="32" xfId="0" applyFill="1" applyBorder="1" applyAlignment="1" applyProtection="1">
      <alignment vertical="center"/>
      <protection locked="0"/>
    </xf>
    <xf numFmtId="0" fontId="0" fillId="9" borderId="33" xfId="0" applyFill="1" applyBorder="1" applyAlignment="1" applyProtection="1">
      <alignment vertical="center"/>
      <protection locked="0"/>
    </xf>
    <xf numFmtId="0" fontId="0" fillId="9" borderId="34" xfId="0" applyFill="1" applyBorder="1" applyAlignment="1" applyProtection="1">
      <alignment vertical="center"/>
      <protection locked="0"/>
    </xf>
    <xf numFmtId="0" fontId="1" fillId="9" borderId="35" xfId="0" applyFont="1" applyFill="1" applyBorder="1" applyAlignment="1" applyProtection="1">
      <alignment horizontal="center" vertical="center"/>
      <protection locked="0"/>
    </xf>
    <xf numFmtId="0" fontId="1" fillId="9" borderId="36" xfId="0" applyFont="1" applyFill="1" applyBorder="1" applyAlignment="1" applyProtection="1">
      <alignment horizontal="center" vertical="center"/>
      <protection locked="0"/>
    </xf>
    <xf numFmtId="0" fontId="1" fillId="9" borderId="37" xfId="0" applyFont="1" applyFill="1" applyBorder="1" applyAlignment="1" applyProtection="1">
      <alignment horizontal="center" vertical="center"/>
      <protection locked="0"/>
    </xf>
    <xf numFmtId="0" fontId="1" fillId="9" borderId="38" xfId="0" applyFont="1" applyFill="1" applyBorder="1" applyAlignment="1" applyProtection="1">
      <alignment horizontal="center" vertical="center"/>
      <protection locked="0"/>
    </xf>
    <xf numFmtId="0" fontId="1" fillId="9" borderId="39" xfId="0" applyFont="1" applyFill="1" applyBorder="1" applyAlignment="1" applyProtection="1">
      <alignment horizontal="center" vertical="center"/>
      <protection locked="0"/>
    </xf>
    <xf numFmtId="0" fontId="1" fillId="9" borderId="40" xfId="0" applyFont="1" applyFill="1" applyBorder="1" applyAlignment="1" applyProtection="1">
      <alignment vertical="center"/>
      <protection locked="0"/>
    </xf>
    <xf numFmtId="0" fontId="1" fillId="9" borderId="41" xfId="0" applyFont="1" applyFill="1" applyBorder="1" applyAlignment="1" applyProtection="1">
      <alignment vertical="center"/>
      <protection locked="0"/>
    </xf>
    <xf numFmtId="0" fontId="1" fillId="9" borderId="27" xfId="0" applyFont="1" applyFill="1" applyBorder="1" applyAlignment="1" applyProtection="1">
      <alignment horizontal="center" vertical="center"/>
      <protection locked="0"/>
    </xf>
    <xf numFmtId="0" fontId="1" fillId="9" borderId="1" xfId="0" applyFont="1" applyFill="1" applyBorder="1" applyAlignment="1" applyProtection="1">
      <alignment horizontal="center" vertical="center"/>
      <protection locked="0"/>
    </xf>
    <xf numFmtId="0" fontId="1" fillId="9" borderId="23" xfId="0" applyFont="1" applyFill="1" applyBorder="1" applyAlignment="1" applyProtection="1">
      <alignment horizontal="center" vertical="center"/>
      <protection locked="0"/>
    </xf>
    <xf numFmtId="0" fontId="1" fillId="9" borderId="22" xfId="0" applyFont="1" applyFill="1" applyBorder="1" applyAlignment="1" applyProtection="1">
      <alignment horizontal="center" vertical="center"/>
      <protection locked="0"/>
    </xf>
    <xf numFmtId="0" fontId="1" fillId="9" borderId="26" xfId="0" applyFont="1" applyFill="1" applyBorder="1" applyAlignment="1" applyProtection="1">
      <alignment horizontal="center" vertical="center"/>
      <protection locked="0"/>
    </xf>
    <xf numFmtId="0" fontId="1" fillId="9" borderId="24" xfId="0" applyFont="1" applyFill="1" applyBorder="1" applyAlignment="1" applyProtection="1">
      <alignment vertical="center"/>
      <protection locked="0"/>
    </xf>
    <xf numFmtId="0" fontId="1" fillId="9" borderId="25" xfId="0" applyFont="1" applyFill="1" applyBorder="1" applyAlignment="1" applyProtection="1">
      <alignment vertical="center"/>
      <protection locked="0"/>
    </xf>
    <xf numFmtId="0" fontId="27" fillId="0" borderId="0" xfId="0" applyFont="1"/>
    <xf numFmtId="0" fontId="10" fillId="0" borderId="16" xfId="0" applyFont="1" applyBorder="1" applyAlignment="1">
      <alignment horizontal="center" wrapText="1"/>
    </xf>
    <xf numFmtId="0" fontId="10" fillId="0" borderId="21" xfId="0" applyFont="1" applyBorder="1" applyAlignment="1">
      <alignment textRotation="90" wrapText="1"/>
    </xf>
    <xf numFmtId="0" fontId="10" fillId="0" borderId="42" xfId="0" applyFont="1" applyBorder="1" applyAlignment="1">
      <alignment horizontal="center" wrapText="1"/>
    </xf>
    <xf numFmtId="0" fontId="10" fillId="2" borderId="0" xfId="0" applyFont="1" applyFill="1" applyAlignment="1">
      <alignment horizontal="right" vertical="center"/>
    </xf>
    <xf numFmtId="0" fontId="17" fillId="0" borderId="8" xfId="0" applyFont="1" applyBorder="1" applyAlignment="1">
      <alignment horizontal="center" vertical="center"/>
    </xf>
    <xf numFmtId="0" fontId="18" fillId="9" borderId="8" xfId="0" applyFont="1" applyFill="1" applyBorder="1" applyAlignment="1" applyProtection="1">
      <alignment horizontal="center" vertical="center"/>
      <protection locked="0"/>
    </xf>
    <xf numFmtId="0" fontId="10" fillId="11" borderId="0" xfId="0" applyFont="1" applyFill="1" applyAlignment="1">
      <alignment horizontal="right" wrapText="1"/>
    </xf>
    <xf numFmtId="0" fontId="10" fillId="11" borderId="0" xfId="0" applyFont="1" applyFill="1" applyAlignment="1">
      <alignment wrapText="1"/>
    </xf>
    <xf numFmtId="0" fontId="0" fillId="11" borderId="0" xfId="0" applyFill="1"/>
    <xf numFmtId="0" fontId="25" fillId="11" borderId="0" xfId="0" applyFont="1" applyFill="1"/>
    <xf numFmtId="0" fontId="2" fillId="11" borderId="35" xfId="0" applyFont="1" applyFill="1" applyBorder="1"/>
    <xf numFmtId="0" fontId="2" fillId="11" borderId="36" xfId="0" applyFont="1" applyFill="1" applyBorder="1" applyAlignment="1">
      <alignment horizontal="center" vertical="center" wrapText="1"/>
    </xf>
    <xf numFmtId="0" fontId="2" fillId="11" borderId="37" xfId="0" applyFont="1" applyFill="1" applyBorder="1" applyAlignment="1">
      <alignment horizontal="center" vertical="center" wrapText="1"/>
    </xf>
    <xf numFmtId="0" fontId="28" fillId="11" borderId="27" xfId="0" applyFont="1" applyFill="1" applyBorder="1" applyAlignment="1">
      <alignment horizontal="center" vertical="center"/>
    </xf>
    <xf numFmtId="0" fontId="28" fillId="11" borderId="28" xfId="0" applyFont="1" applyFill="1" applyBorder="1" applyAlignment="1">
      <alignment horizontal="center" vertical="center"/>
    </xf>
    <xf numFmtId="0" fontId="10" fillId="11" borderId="0" xfId="0" applyFont="1" applyFill="1"/>
    <xf numFmtId="0" fontId="28" fillId="11" borderId="0" xfId="0" applyFont="1" applyFill="1"/>
    <xf numFmtId="0" fontId="28" fillId="11" borderId="43" xfId="0" applyFont="1" applyFill="1" applyBorder="1"/>
    <xf numFmtId="0" fontId="16" fillId="11" borderId="44" xfId="0" applyFont="1" applyFill="1" applyBorder="1" applyAlignment="1">
      <alignment horizontal="right"/>
    </xf>
    <xf numFmtId="0" fontId="28" fillId="11" borderId="45" xfId="0" applyFont="1" applyFill="1" applyBorder="1"/>
    <xf numFmtId="0" fontId="16" fillId="11" borderId="0" xfId="0" applyFont="1" applyFill="1" applyAlignment="1">
      <alignment horizontal="right"/>
    </xf>
    <xf numFmtId="0" fontId="16" fillId="11" borderId="46" xfId="0" applyFont="1" applyFill="1" applyBorder="1" applyAlignment="1">
      <alignment horizontal="right"/>
    </xf>
    <xf numFmtId="0" fontId="28" fillId="11" borderId="47" xfId="0" applyFont="1" applyFill="1" applyBorder="1"/>
    <xf numFmtId="0" fontId="16" fillId="11" borderId="47" xfId="0" applyFont="1" applyFill="1" applyBorder="1" applyAlignment="1">
      <alignment horizontal="right"/>
    </xf>
    <xf numFmtId="0" fontId="28" fillId="11" borderId="48" xfId="0" applyFont="1" applyFill="1" applyBorder="1"/>
    <xf numFmtId="0" fontId="0" fillId="11" borderId="14" xfId="0" applyFill="1" applyBorder="1"/>
    <xf numFmtId="0" fontId="1" fillId="9" borderId="1" xfId="0" applyFont="1" applyFill="1" applyBorder="1" applyAlignment="1" applyProtection="1">
      <alignment horizontal="center" vertical="center" wrapText="1"/>
      <protection locked="0"/>
    </xf>
    <xf numFmtId="0" fontId="28" fillId="9" borderId="23" xfId="0" applyFont="1" applyFill="1" applyBorder="1" applyAlignment="1" applyProtection="1">
      <alignment horizontal="center" vertical="center" wrapText="1"/>
      <protection locked="0"/>
    </xf>
    <xf numFmtId="0" fontId="28" fillId="9" borderId="1" xfId="0" applyFont="1" applyFill="1" applyBorder="1" applyAlignment="1" applyProtection="1">
      <alignment horizontal="center" vertical="center" wrapText="1"/>
      <protection locked="0"/>
    </xf>
    <xf numFmtId="0" fontId="28" fillId="9" borderId="1" xfId="0" applyFont="1" applyFill="1" applyBorder="1" applyAlignment="1" applyProtection="1">
      <alignment horizontal="center" vertical="center"/>
      <protection locked="0"/>
    </xf>
    <xf numFmtId="0" fontId="28" fillId="9" borderId="29" xfId="0" applyFont="1" applyFill="1" applyBorder="1" applyAlignment="1" applyProtection="1">
      <alignment horizontal="center" vertical="center"/>
      <protection locked="0"/>
    </xf>
    <xf numFmtId="0" fontId="28" fillId="9" borderId="29" xfId="0" applyFont="1" applyFill="1" applyBorder="1" applyAlignment="1" applyProtection="1">
      <alignment horizontal="center" vertical="center" wrapText="1"/>
      <protection locked="0"/>
    </xf>
    <xf numFmtId="0" fontId="28" fillId="9" borderId="30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/>
    <xf numFmtId="0" fontId="31" fillId="0" borderId="0" xfId="0" applyFont="1"/>
    <xf numFmtId="0" fontId="1" fillId="11" borderId="49" xfId="0" applyFont="1" applyFill="1" applyBorder="1" applyAlignment="1">
      <alignment horizontal="center" vertical="center"/>
    </xf>
    <xf numFmtId="0" fontId="1" fillId="11" borderId="50" xfId="0" applyFont="1" applyFill="1" applyBorder="1" applyAlignment="1">
      <alignment horizontal="center" vertical="center"/>
    </xf>
    <xf numFmtId="0" fontId="0" fillId="11" borderId="50" xfId="0" applyFill="1" applyBorder="1" applyAlignment="1">
      <alignment horizontal="center" wrapText="1"/>
    </xf>
    <xf numFmtId="0" fontId="2" fillId="11" borderId="50" xfId="0" applyFont="1" applyFill="1" applyBorder="1" applyAlignment="1">
      <alignment horizontal="center" vertical="top" wrapText="1"/>
    </xf>
    <xf numFmtId="0" fontId="0" fillId="11" borderId="51" xfId="0" applyFill="1" applyBorder="1" applyAlignment="1">
      <alignment horizontal="center" vertical="center"/>
    </xf>
    <xf numFmtId="0" fontId="0" fillId="11" borderId="27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11" borderId="1" xfId="0" applyFill="1" applyBorder="1" applyAlignment="1">
      <alignment horizontal="center" wrapText="1"/>
    </xf>
    <xf numFmtId="0" fontId="2" fillId="11" borderId="1" xfId="0" applyFont="1" applyFill="1" applyBorder="1" applyAlignment="1">
      <alignment horizontal="center" vertical="top" wrapText="1"/>
    </xf>
    <xf numFmtId="0" fontId="0" fillId="11" borderId="23" xfId="0" applyFill="1" applyBorder="1" applyAlignment="1">
      <alignment horizontal="center" vertical="center"/>
    </xf>
    <xf numFmtId="0" fontId="1" fillId="11" borderId="28" xfId="0" applyFont="1" applyFill="1" applyBorder="1" applyAlignment="1">
      <alignment horizontal="center" vertical="center"/>
    </xf>
    <xf numFmtId="0" fontId="1" fillId="11" borderId="29" xfId="0" applyFont="1" applyFill="1" applyBorder="1" applyAlignment="1">
      <alignment horizontal="center" vertical="center"/>
    </xf>
    <xf numFmtId="0" fontId="0" fillId="11" borderId="29" xfId="0" applyFill="1" applyBorder="1" applyAlignment="1">
      <alignment horizontal="center" wrapText="1"/>
    </xf>
    <xf numFmtId="0" fontId="2" fillId="11" borderId="29" xfId="0" applyFont="1" applyFill="1" applyBorder="1" applyAlignment="1">
      <alignment horizontal="center" vertical="top" wrapText="1"/>
    </xf>
    <xf numFmtId="0" fontId="0" fillId="11" borderId="30" xfId="0" applyFill="1" applyBorder="1" applyAlignment="1">
      <alignment horizontal="center" vertical="center"/>
    </xf>
    <xf numFmtId="0" fontId="0" fillId="9" borderId="27" xfId="0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10" fillId="11" borderId="52" xfId="0" applyFont="1" applyFill="1" applyBorder="1" applyAlignment="1">
      <alignment horizontal="right" wrapText="1"/>
    </xf>
    <xf numFmtId="0" fontId="10" fillId="11" borderId="53" xfId="0" applyFont="1" applyFill="1" applyBorder="1" applyAlignment="1">
      <alignment horizontal="right" wrapText="1"/>
    </xf>
    <xf numFmtId="0" fontId="10" fillId="11" borderId="54" xfId="0" applyFont="1" applyFill="1" applyBorder="1" applyAlignment="1">
      <alignment horizontal="right" wrapText="1"/>
    </xf>
    <xf numFmtId="0" fontId="10" fillId="11" borderId="55" xfId="0" applyFont="1" applyFill="1" applyBorder="1" applyAlignment="1">
      <alignment horizontal="right" wrapText="1"/>
    </xf>
    <xf numFmtId="0" fontId="1" fillId="11" borderId="56" xfId="0" applyFont="1" applyFill="1" applyBorder="1" applyAlignment="1">
      <alignment horizontal="right" wrapText="1"/>
    </xf>
    <xf numFmtId="0" fontId="10" fillId="11" borderId="0" xfId="0" applyFont="1" applyFill="1" applyAlignment="1">
      <alignment horizontal="right"/>
    </xf>
    <xf numFmtId="0" fontId="0" fillId="11" borderId="0" xfId="0" applyFill="1" applyAlignment="1">
      <alignment wrapText="1"/>
    </xf>
    <xf numFmtId="0" fontId="0" fillId="11" borderId="28" xfId="0" applyFill="1" applyBorder="1" applyAlignment="1">
      <alignment horizontal="center"/>
    </xf>
    <xf numFmtId="0" fontId="0" fillId="11" borderId="29" xfId="0" applyFill="1" applyBorder="1" applyAlignment="1">
      <alignment horizontal="center"/>
    </xf>
    <xf numFmtId="0" fontId="0" fillId="11" borderId="30" xfId="0" applyFill="1" applyBorder="1" applyAlignment="1">
      <alignment horizontal="center"/>
    </xf>
    <xf numFmtId="0" fontId="0" fillId="11" borderId="57" xfId="0" applyFill="1" applyBorder="1"/>
    <xf numFmtId="0" fontId="0" fillId="11" borderId="52" xfId="0" applyFill="1" applyBorder="1"/>
    <xf numFmtId="0" fontId="0" fillId="11" borderId="53" xfId="0" applyFill="1" applyBorder="1"/>
    <xf numFmtId="0" fontId="0" fillId="11" borderId="54" xfId="0" applyFill="1" applyBorder="1"/>
    <xf numFmtId="0" fontId="0" fillId="11" borderId="55" xfId="0" applyFill="1" applyBorder="1"/>
    <xf numFmtId="0" fontId="0" fillId="11" borderId="56" xfId="0" applyFill="1" applyBorder="1"/>
    <xf numFmtId="0" fontId="0" fillId="11" borderId="58" xfId="0" applyFill="1" applyBorder="1"/>
    <xf numFmtId="0" fontId="0" fillId="11" borderId="59" xfId="0" applyFill="1" applyBorder="1"/>
    <xf numFmtId="0" fontId="10" fillId="11" borderId="53" xfId="0" applyFont="1" applyFill="1" applyBorder="1" applyAlignment="1">
      <alignment horizontal="right"/>
    </xf>
    <xf numFmtId="0" fontId="1" fillId="11" borderId="53" xfId="0" applyFont="1" applyFill="1" applyBorder="1"/>
    <xf numFmtId="0" fontId="2" fillId="11" borderId="53" xfId="0" applyFont="1" applyFill="1" applyBorder="1" applyAlignment="1">
      <alignment horizontal="right"/>
    </xf>
    <xf numFmtId="0" fontId="1" fillId="11" borderId="0" xfId="0" applyFont="1" applyFill="1"/>
    <xf numFmtId="0" fontId="2" fillId="11" borderId="0" xfId="0" applyFont="1" applyFill="1" applyAlignment="1">
      <alignment horizontal="right"/>
    </xf>
    <xf numFmtId="0" fontId="10" fillId="11" borderId="56" xfId="0" applyFont="1" applyFill="1" applyBorder="1" applyAlignment="1">
      <alignment horizontal="right"/>
    </xf>
    <xf numFmtId="0" fontId="1" fillId="11" borderId="56" xfId="0" applyFont="1" applyFill="1" applyBorder="1"/>
    <xf numFmtId="0" fontId="1" fillId="11" borderId="60" xfId="0" applyFont="1" applyFill="1" applyBorder="1"/>
    <xf numFmtId="14" fontId="0" fillId="11" borderId="60" xfId="0" applyNumberFormat="1" applyFill="1" applyBorder="1" applyAlignment="1">
      <alignment horizontal="left"/>
    </xf>
    <xf numFmtId="0" fontId="0" fillId="11" borderId="60" xfId="0" applyFill="1" applyBorder="1"/>
    <xf numFmtId="0" fontId="1" fillId="11" borderId="61" xfId="0" applyFont="1" applyFill="1" applyBorder="1"/>
    <xf numFmtId="0" fontId="0" fillId="11" borderId="61" xfId="0" applyFill="1" applyBorder="1"/>
    <xf numFmtId="0" fontId="1" fillId="11" borderId="62" xfId="0" applyFont="1" applyFill="1" applyBorder="1"/>
    <xf numFmtId="0" fontId="36" fillId="0" borderId="0" xfId="0" applyFont="1" applyAlignment="1">
      <alignment horizontal="left" vertical="center"/>
    </xf>
    <xf numFmtId="0" fontId="37" fillId="0" borderId="0" xfId="0" applyFont="1" applyAlignment="1">
      <alignment horizontal="right"/>
    </xf>
    <xf numFmtId="0" fontId="37" fillId="0" borderId="0" xfId="0" applyFont="1" applyAlignment="1">
      <alignment horizontal="left"/>
    </xf>
    <xf numFmtId="0" fontId="30" fillId="0" borderId="0" xfId="0" applyFont="1" applyAlignment="1">
      <alignment horizontal="center"/>
    </xf>
    <xf numFmtId="0" fontId="35" fillId="0" borderId="0" xfId="0" applyFont="1"/>
    <xf numFmtId="0" fontId="29" fillId="0" borderId="0" xfId="0" applyFont="1"/>
    <xf numFmtId="0" fontId="30" fillId="0" borderId="0" xfId="0" applyFont="1"/>
    <xf numFmtId="0" fontId="32" fillId="0" borderId="0" xfId="0" applyFont="1"/>
    <xf numFmtId="0" fontId="33" fillId="0" borderId="0" xfId="1" applyFont="1" applyFill="1" applyAlignment="1" applyProtection="1"/>
    <xf numFmtId="0" fontId="34" fillId="0" borderId="0" xfId="1" applyFont="1" applyFill="1" applyAlignment="1" applyProtection="1"/>
    <xf numFmtId="0" fontId="28" fillId="9" borderId="26" xfId="0" applyFont="1" applyFill="1" applyBorder="1" applyAlignment="1" applyProtection="1">
      <alignment horizontal="right"/>
      <protection locked="0"/>
    </xf>
    <xf numFmtId="0" fontId="28" fillId="9" borderId="64" xfId="0" applyFont="1" applyFill="1" applyBorder="1" applyAlignment="1" applyProtection="1">
      <alignment horizontal="right"/>
      <protection locked="0"/>
    </xf>
    <xf numFmtId="0" fontId="28" fillId="9" borderId="68" xfId="0" applyFont="1" applyFill="1" applyBorder="1" applyAlignment="1" applyProtection="1">
      <alignment horizontal="right"/>
      <protection locked="0"/>
    </xf>
    <xf numFmtId="0" fontId="28" fillId="9" borderId="69" xfId="0" applyFont="1" applyFill="1" applyBorder="1" applyAlignment="1" applyProtection="1">
      <alignment horizontal="right"/>
      <protection locked="0"/>
    </xf>
    <xf numFmtId="0" fontId="28" fillId="9" borderId="70" xfId="0" applyFont="1" applyFill="1" applyBorder="1" applyAlignment="1" applyProtection="1">
      <alignment horizontal="right"/>
      <protection locked="0"/>
    </xf>
    <xf numFmtId="0" fontId="28" fillId="9" borderId="71" xfId="0" applyFont="1" applyFill="1" applyBorder="1" applyAlignment="1" applyProtection="1">
      <alignment horizontal="right"/>
      <protection locked="0"/>
    </xf>
    <xf numFmtId="0" fontId="40" fillId="11" borderId="43" xfId="0" applyFont="1" applyFill="1" applyBorder="1" applyAlignment="1">
      <alignment horizontal="center"/>
    </xf>
    <xf numFmtId="0" fontId="40" fillId="11" borderId="67" xfId="0" applyFont="1" applyFill="1" applyBorder="1" applyAlignment="1">
      <alignment horizontal="center"/>
    </xf>
    <xf numFmtId="0" fontId="28" fillId="9" borderId="26" xfId="0" applyFont="1" applyFill="1" applyBorder="1" applyAlignment="1" applyProtection="1">
      <alignment horizontal="center"/>
      <protection locked="0"/>
    </xf>
    <xf numFmtId="0" fontId="28" fillId="9" borderId="64" xfId="0" applyFont="1" applyFill="1" applyBorder="1" applyAlignment="1" applyProtection="1">
      <alignment horizontal="center"/>
      <protection locked="0"/>
    </xf>
    <xf numFmtId="0" fontId="1" fillId="9" borderId="26" xfId="0" applyFont="1" applyFill="1" applyBorder="1" applyAlignment="1" applyProtection="1">
      <alignment horizontal="right"/>
      <protection locked="0"/>
    </xf>
    <xf numFmtId="0" fontId="1" fillId="9" borderId="61" xfId="0" applyFont="1" applyFill="1" applyBorder="1" applyAlignment="1" applyProtection="1">
      <alignment horizontal="right"/>
      <protection locked="0"/>
    </xf>
    <xf numFmtId="0" fontId="1" fillId="9" borderId="64" xfId="0" applyFont="1" applyFill="1" applyBorder="1" applyAlignment="1" applyProtection="1">
      <alignment horizontal="right"/>
      <protection locked="0"/>
    </xf>
    <xf numFmtId="0" fontId="28" fillId="9" borderId="61" xfId="0" applyFont="1" applyFill="1" applyBorder="1" applyAlignment="1" applyProtection="1">
      <alignment horizontal="right"/>
      <protection locked="0"/>
    </xf>
    <xf numFmtId="0" fontId="28" fillId="9" borderId="32" xfId="0" applyFont="1" applyFill="1" applyBorder="1" applyAlignment="1" applyProtection="1">
      <alignment horizontal="right"/>
      <protection locked="0"/>
    </xf>
    <xf numFmtId="0" fontId="28" fillId="9" borderId="65" xfId="0" applyFont="1" applyFill="1" applyBorder="1" applyAlignment="1" applyProtection="1">
      <alignment horizontal="right"/>
      <protection locked="0"/>
    </xf>
    <xf numFmtId="0" fontId="28" fillId="9" borderId="66" xfId="0" applyFont="1" applyFill="1" applyBorder="1" applyAlignment="1" applyProtection="1">
      <alignment horizontal="right"/>
      <protection locked="0"/>
    </xf>
    <xf numFmtId="0" fontId="28" fillId="9" borderId="1" xfId="0" applyFont="1" applyFill="1" applyBorder="1" applyAlignment="1" applyProtection="1">
      <alignment horizontal="left" vertical="center" wrapText="1"/>
      <protection locked="0"/>
    </xf>
    <xf numFmtId="0" fontId="28" fillId="9" borderId="26" xfId="0" applyFont="1" applyFill="1" applyBorder="1" applyAlignment="1" applyProtection="1">
      <alignment horizontal="left" vertical="center" wrapText="1"/>
      <protection locked="0"/>
    </xf>
    <xf numFmtId="0" fontId="28" fillId="9" borderId="22" xfId="0" applyFont="1" applyFill="1" applyBorder="1" applyAlignment="1" applyProtection="1">
      <alignment horizontal="left" vertical="center" wrapText="1"/>
      <protection locked="0"/>
    </xf>
    <xf numFmtId="0" fontId="28" fillId="9" borderId="32" xfId="0" applyFont="1" applyFill="1" applyBorder="1" applyAlignment="1" applyProtection="1">
      <alignment horizontal="left" vertical="center" wrapText="1"/>
      <protection locked="0"/>
    </xf>
    <xf numFmtId="0" fontId="28" fillId="9" borderId="31" xfId="0" applyFont="1" applyFill="1" applyBorder="1" applyAlignment="1" applyProtection="1">
      <alignment horizontal="left" vertical="center" wrapText="1"/>
      <protection locked="0"/>
    </xf>
    <xf numFmtId="0" fontId="40" fillId="11" borderId="40" xfId="0" applyFont="1" applyFill="1" applyBorder="1" applyAlignment="1">
      <alignment horizontal="center"/>
    </xf>
    <xf numFmtId="0" fontId="2" fillId="11" borderId="39" xfId="0" applyFont="1" applyFill="1" applyBorder="1" applyAlignment="1">
      <alignment horizontal="center" vertical="center"/>
    </xf>
    <xf numFmtId="0" fontId="2" fillId="11" borderId="38" xfId="0" applyFont="1" applyFill="1" applyBorder="1" applyAlignment="1">
      <alignment horizontal="center" vertical="center"/>
    </xf>
    <xf numFmtId="0" fontId="28" fillId="9" borderId="63" xfId="0" applyFont="1" applyFill="1" applyBorder="1" applyAlignment="1" applyProtection="1">
      <alignment horizontal="left" vertical="center"/>
      <protection locked="0"/>
    </xf>
    <xf numFmtId="0" fontId="1" fillId="9" borderId="61" xfId="0" applyFont="1" applyFill="1" applyBorder="1" applyAlignment="1" applyProtection="1">
      <alignment horizontal="left" vertical="center" wrapText="1"/>
      <protection locked="0"/>
    </xf>
    <xf numFmtId="0" fontId="10" fillId="11" borderId="0" xfId="0" applyFont="1" applyFill="1" applyAlignment="1">
      <alignment horizontal="right" wrapText="1"/>
    </xf>
    <xf numFmtId="0" fontId="38" fillId="11" borderId="0" xfId="0" applyFont="1" applyFill="1" applyAlignment="1">
      <alignment horizontal="center"/>
    </xf>
    <xf numFmtId="0" fontId="39" fillId="11" borderId="0" xfId="0" applyFont="1" applyFill="1" applyAlignment="1">
      <alignment horizontal="center"/>
    </xf>
    <xf numFmtId="14" fontId="1" fillId="9" borderId="63" xfId="0" applyNumberFormat="1" applyFont="1" applyFill="1" applyBorder="1" applyAlignment="1" applyProtection="1">
      <alignment horizontal="left" vertical="center" wrapText="1"/>
      <protection locked="0"/>
    </xf>
    <xf numFmtId="0" fontId="1" fillId="9" borderId="63" xfId="0" applyFont="1" applyFill="1" applyBorder="1" applyAlignment="1" applyProtection="1">
      <alignment horizontal="left" vertical="center" wrapText="1"/>
      <protection locked="0"/>
    </xf>
    <xf numFmtId="0" fontId="17" fillId="0" borderId="13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0" fontId="17" fillId="0" borderId="48" xfId="0" applyFont="1" applyBorder="1" applyAlignment="1">
      <alignment horizontal="center" vertical="center"/>
    </xf>
    <xf numFmtId="0" fontId="17" fillId="0" borderId="71" xfId="0" applyFont="1" applyBorder="1" applyAlignment="1">
      <alignment horizontal="center" vertical="center"/>
    </xf>
    <xf numFmtId="0" fontId="22" fillId="0" borderId="0" xfId="0" applyFont="1" applyAlignment="1">
      <alignment horizontal="left" vertical="top"/>
    </xf>
    <xf numFmtId="0" fontId="41" fillId="0" borderId="0" xfId="0" applyFont="1" applyAlignment="1">
      <alignment horizontal="center" vertical="top" wrapText="1"/>
    </xf>
    <xf numFmtId="0" fontId="26" fillId="0" borderId="0" xfId="0" applyFont="1" applyAlignment="1">
      <alignment horizontal="center"/>
    </xf>
    <xf numFmtId="0" fontId="1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43" fillId="12" borderId="0" xfId="0" applyFont="1" applyFill="1" applyAlignment="1">
      <alignment horizontal="center" vertical="center"/>
    </xf>
    <xf numFmtId="0" fontId="4" fillId="0" borderId="8" xfId="0" applyFont="1" applyBorder="1" applyAlignment="1">
      <alignment horizontal="right" vertical="top"/>
    </xf>
    <xf numFmtId="0" fontId="0" fillId="0" borderId="0" xfId="0" applyAlignment="1">
      <alignment horizontal="center"/>
    </xf>
    <xf numFmtId="0" fontId="2" fillId="0" borderId="0" xfId="0" applyFont="1" applyAlignment="1">
      <alignment horizontal="right"/>
    </xf>
    <xf numFmtId="0" fontId="1" fillId="0" borderId="61" xfId="0" applyFont="1" applyBorder="1" applyAlignment="1">
      <alignment horizontal="left"/>
    </xf>
    <xf numFmtId="0" fontId="38" fillId="0" borderId="0" xfId="0" applyFont="1" applyAlignment="1">
      <alignment horizontal="center" vertical="center"/>
    </xf>
    <xf numFmtId="14" fontId="1" fillId="0" borderId="63" xfId="0" applyNumberFormat="1" applyFont="1" applyBorder="1" applyAlignment="1">
      <alignment horizontal="left"/>
    </xf>
    <xf numFmtId="0" fontId="1" fillId="0" borderId="63" xfId="0" applyFont="1" applyBorder="1" applyAlignment="1">
      <alignment horizontal="left"/>
    </xf>
    <xf numFmtId="0" fontId="2" fillId="0" borderId="8" xfId="0" applyFont="1" applyBorder="1" applyAlignment="1">
      <alignment horizontal="right" vertical="center"/>
    </xf>
    <xf numFmtId="0" fontId="3" fillId="0" borderId="8" xfId="0" applyFont="1" applyBorder="1" applyAlignment="1">
      <alignment horizontal="center" vertical="center"/>
    </xf>
    <xf numFmtId="0" fontId="2" fillId="0" borderId="68" xfId="0" applyFont="1" applyBorder="1" applyAlignment="1">
      <alignment horizontal="center" vertical="center"/>
    </xf>
    <xf numFmtId="0" fontId="2" fillId="0" borderId="72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2" fillId="0" borderId="26" xfId="0" applyFont="1" applyBorder="1" applyAlignment="1">
      <alignment horizontal="center"/>
    </xf>
    <xf numFmtId="0" fontId="2" fillId="0" borderId="22" xfId="0" applyFont="1" applyBorder="1" applyAlignment="1">
      <alignment horizontal="center"/>
    </xf>
    <xf numFmtId="0" fontId="41" fillId="0" borderId="8" xfId="0" applyFont="1" applyBorder="1" applyAlignment="1">
      <alignment horizontal="center" vertical="center"/>
    </xf>
    <xf numFmtId="0" fontId="4" fillId="0" borderId="8" xfId="0" applyFont="1" applyBorder="1" applyAlignment="1">
      <alignment horizontal="right"/>
    </xf>
    <xf numFmtId="0" fontId="17" fillId="0" borderId="14" xfId="0" applyFont="1" applyBorder="1" applyAlignment="1">
      <alignment horizontal="center" vertical="center"/>
    </xf>
    <xf numFmtId="0" fontId="17" fillId="0" borderId="46" xfId="0" applyFont="1" applyBorder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9" xfId="0" applyFont="1" applyBorder="1" applyAlignment="1">
      <alignment horizontal="center" vertical="center"/>
    </xf>
    <xf numFmtId="0" fontId="17" fillId="0" borderId="47" xfId="0" applyFont="1" applyBorder="1" applyAlignment="1">
      <alignment horizontal="center" vertical="center"/>
    </xf>
    <xf numFmtId="0" fontId="21" fillId="0" borderId="13" xfId="0" applyFont="1" applyBorder="1" applyAlignment="1">
      <alignment horizontal="center" vertical="center"/>
    </xf>
    <xf numFmtId="0" fontId="21" fillId="0" borderId="15" xfId="0" applyFont="1" applyBorder="1" applyAlignment="1">
      <alignment horizontal="center" vertical="center"/>
    </xf>
    <xf numFmtId="0" fontId="21" fillId="0" borderId="46" xfId="0" applyFont="1" applyBorder="1" applyAlignment="1">
      <alignment horizontal="center" vertical="center"/>
    </xf>
    <xf numFmtId="0" fontId="21" fillId="0" borderId="9" xfId="0" applyFont="1" applyBorder="1" applyAlignment="1">
      <alignment horizontal="center" vertical="center"/>
    </xf>
    <xf numFmtId="0" fontId="21" fillId="0" borderId="48" xfId="0" applyFont="1" applyBorder="1" applyAlignment="1">
      <alignment horizontal="center" vertical="center"/>
    </xf>
    <xf numFmtId="0" fontId="21" fillId="0" borderId="71" xfId="0" applyFont="1" applyBorder="1" applyAlignment="1">
      <alignment horizontal="center" vertical="center"/>
    </xf>
    <xf numFmtId="0" fontId="42" fillId="10" borderId="13" xfId="0" applyFont="1" applyFill="1" applyBorder="1" applyAlignment="1">
      <alignment horizontal="center" vertical="center"/>
    </xf>
    <xf numFmtId="0" fontId="42" fillId="10" borderId="15" xfId="0" applyFont="1" applyFill="1" applyBorder="1" applyAlignment="1">
      <alignment horizontal="center" vertical="center"/>
    </xf>
    <xf numFmtId="0" fontId="42" fillId="10" borderId="48" xfId="0" applyFont="1" applyFill="1" applyBorder="1" applyAlignment="1">
      <alignment horizontal="center" vertical="center"/>
    </xf>
    <xf numFmtId="0" fontId="42" fillId="10" borderId="71" xfId="0" applyFont="1" applyFill="1" applyBorder="1" applyAlignment="1">
      <alignment horizontal="center" vertical="center"/>
    </xf>
    <xf numFmtId="0" fontId="17" fillId="7" borderId="13" xfId="0" applyFont="1" applyFill="1" applyBorder="1" applyAlignment="1">
      <alignment horizontal="center" vertical="center"/>
    </xf>
    <xf numFmtId="0" fontId="17" fillId="7" borderId="15" xfId="0" applyFont="1" applyFill="1" applyBorder="1" applyAlignment="1">
      <alignment horizontal="center" vertical="center"/>
    </xf>
    <xf numFmtId="0" fontId="17" fillId="7" borderId="48" xfId="0" applyFont="1" applyFill="1" applyBorder="1" applyAlignment="1">
      <alignment horizontal="center" vertical="center"/>
    </xf>
    <xf numFmtId="0" fontId="17" fillId="7" borderId="71" xfId="0" applyFont="1" applyFill="1" applyBorder="1" applyAlignment="1">
      <alignment horizontal="center" vertical="center"/>
    </xf>
    <xf numFmtId="0" fontId="42" fillId="6" borderId="13" xfId="0" applyFont="1" applyFill="1" applyBorder="1" applyAlignment="1">
      <alignment horizontal="center" vertical="center"/>
    </xf>
    <xf numFmtId="0" fontId="42" fillId="6" borderId="15" xfId="0" applyFont="1" applyFill="1" applyBorder="1" applyAlignment="1">
      <alignment horizontal="center" vertical="center"/>
    </xf>
    <xf numFmtId="0" fontId="42" fillId="6" borderId="48" xfId="0" applyFont="1" applyFill="1" applyBorder="1" applyAlignment="1">
      <alignment horizontal="center" vertical="center"/>
    </xf>
    <xf numFmtId="0" fontId="42" fillId="6" borderId="71" xfId="0" applyFont="1" applyFill="1" applyBorder="1" applyAlignment="1">
      <alignment horizontal="center" vertical="center"/>
    </xf>
    <xf numFmtId="0" fontId="26" fillId="0" borderId="13" xfId="0" applyFont="1" applyBorder="1" applyAlignment="1">
      <alignment horizontal="center" vertical="center"/>
    </xf>
    <xf numFmtId="0" fontId="26" fillId="0" borderId="14" xfId="0" applyFont="1" applyBorder="1" applyAlignment="1">
      <alignment horizontal="center" vertical="center"/>
    </xf>
    <xf numFmtId="0" fontId="26" fillId="0" borderId="15" xfId="0" applyFont="1" applyBorder="1" applyAlignment="1">
      <alignment horizontal="center" vertical="center"/>
    </xf>
    <xf numFmtId="0" fontId="26" fillId="0" borderId="46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0" fontId="26" fillId="0" borderId="9" xfId="0" applyFont="1" applyBorder="1" applyAlignment="1">
      <alignment horizontal="center" vertical="center"/>
    </xf>
    <xf numFmtId="0" fontId="26" fillId="0" borderId="48" xfId="0" applyFont="1" applyBorder="1" applyAlignment="1">
      <alignment horizontal="center" vertical="center"/>
    </xf>
    <xf numFmtId="0" fontId="26" fillId="0" borderId="47" xfId="0" applyFont="1" applyBorder="1" applyAlignment="1">
      <alignment horizontal="center" vertical="center"/>
    </xf>
    <xf numFmtId="0" fontId="26" fillId="0" borderId="71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44" fillId="9" borderId="68" xfId="0" applyFont="1" applyFill="1" applyBorder="1" applyAlignment="1" applyProtection="1">
      <alignment horizontal="center" vertical="center"/>
      <protection locked="0"/>
    </xf>
    <xf numFmtId="0" fontId="44" fillId="9" borderId="45" xfId="0" applyFont="1" applyFill="1" applyBorder="1" applyAlignment="1" applyProtection="1">
      <alignment horizontal="center" vertical="center"/>
      <protection locked="0"/>
    </xf>
    <xf numFmtId="0" fontId="44" fillId="9" borderId="72" xfId="0" applyFont="1" applyFill="1" applyBorder="1" applyAlignment="1" applyProtection="1">
      <alignment horizontal="center" vertical="center"/>
      <protection locked="0"/>
    </xf>
    <xf numFmtId="0" fontId="44" fillId="9" borderId="3" xfId="0" applyFont="1" applyFill="1" applyBorder="1" applyAlignment="1" applyProtection="1">
      <alignment horizontal="center" vertical="center"/>
      <protection locked="0"/>
    </xf>
    <xf numFmtId="0" fontId="44" fillId="9" borderId="0" xfId="0" applyFont="1" applyFill="1" applyAlignment="1" applyProtection="1">
      <alignment horizontal="center" vertical="center"/>
      <protection locked="0"/>
    </xf>
    <xf numFmtId="0" fontId="44" fillId="9" borderId="4" xfId="0" applyFont="1" applyFill="1" applyBorder="1" applyAlignment="1" applyProtection="1">
      <alignment horizontal="center" vertical="center"/>
      <protection locked="0"/>
    </xf>
    <xf numFmtId="0" fontId="44" fillId="9" borderId="5" xfId="0" applyFont="1" applyFill="1" applyBorder="1" applyAlignment="1" applyProtection="1">
      <alignment horizontal="center" vertical="center"/>
      <protection locked="0"/>
    </xf>
    <xf numFmtId="0" fontId="44" fillId="9" borderId="63" xfId="0" applyFont="1" applyFill="1" applyBorder="1" applyAlignment="1" applyProtection="1">
      <alignment horizontal="center" vertical="center"/>
      <protection locked="0"/>
    </xf>
    <xf numFmtId="0" fontId="44" fillId="9" borderId="6" xfId="0" applyFont="1" applyFill="1" applyBorder="1" applyAlignment="1" applyProtection="1">
      <alignment horizontal="center" vertical="center"/>
      <protection locked="0"/>
    </xf>
    <xf numFmtId="0" fontId="0" fillId="11" borderId="26" xfId="0" applyFill="1" applyBorder="1" applyAlignment="1">
      <alignment horizontal="left" wrapText="1"/>
    </xf>
    <xf numFmtId="0" fontId="0" fillId="11" borderId="61" xfId="0" applyFill="1" applyBorder="1" applyAlignment="1">
      <alignment horizontal="left" wrapText="1"/>
    </xf>
    <xf numFmtId="0" fontId="0" fillId="11" borderId="22" xfId="0" applyFill="1" applyBorder="1" applyAlignment="1">
      <alignment horizontal="left" wrapText="1"/>
    </xf>
    <xf numFmtId="14" fontId="0" fillId="11" borderId="63" xfId="0" applyNumberFormat="1" applyFill="1" applyBorder="1" applyAlignment="1">
      <alignment horizontal="left"/>
    </xf>
    <xf numFmtId="0" fontId="0" fillId="11" borderId="63" xfId="0" applyFill="1" applyBorder="1" applyAlignment="1">
      <alignment horizontal="left"/>
    </xf>
    <xf numFmtId="0" fontId="0" fillId="11" borderId="61" xfId="0" applyFill="1" applyBorder="1" applyAlignment="1">
      <alignment horizontal="left"/>
    </xf>
    <xf numFmtId="0" fontId="4" fillId="2" borderId="0" xfId="0" applyFont="1" applyFill="1" applyAlignment="1">
      <alignment horizontal="left" wrapText="1"/>
    </xf>
    <xf numFmtId="0" fontId="12" fillId="2" borderId="0" xfId="0" applyFont="1" applyFill="1" applyAlignment="1">
      <alignment horizontal="center"/>
    </xf>
    <xf numFmtId="0" fontId="0" fillId="9" borderId="46" xfId="0" applyFill="1" applyBorder="1" applyAlignment="1" applyProtection="1">
      <alignment horizontal="left" vertical="top" wrapText="1"/>
      <protection locked="0"/>
    </xf>
    <xf numFmtId="0" fontId="0" fillId="9" borderId="0" xfId="0" applyFill="1" applyAlignment="1" applyProtection="1">
      <alignment horizontal="left" vertical="top" wrapText="1"/>
      <protection locked="0"/>
    </xf>
    <xf numFmtId="0" fontId="0" fillId="9" borderId="9" xfId="0" applyFill="1" applyBorder="1" applyAlignment="1" applyProtection="1">
      <alignment horizontal="left" vertical="top" wrapText="1"/>
      <protection locked="0"/>
    </xf>
    <xf numFmtId="0" fontId="0" fillId="9" borderId="48" xfId="0" applyFill="1" applyBorder="1" applyAlignment="1" applyProtection="1">
      <alignment horizontal="left" vertical="top" wrapText="1"/>
      <protection locked="0"/>
    </xf>
    <xf numFmtId="0" fontId="0" fillId="9" borderId="47" xfId="0" applyFill="1" applyBorder="1" applyAlignment="1" applyProtection="1">
      <alignment horizontal="left" vertical="top" wrapText="1"/>
      <protection locked="0"/>
    </xf>
    <xf numFmtId="0" fontId="0" fillId="9" borderId="71" xfId="0" applyFill="1" applyBorder="1" applyAlignment="1" applyProtection="1">
      <alignment horizontal="left" vertical="top" wrapText="1"/>
      <protection locked="0"/>
    </xf>
    <xf numFmtId="0" fontId="11" fillId="2" borderId="63" xfId="0" applyFont="1" applyFill="1" applyBorder="1" applyAlignment="1">
      <alignment horizontal="center"/>
    </xf>
    <xf numFmtId="0" fontId="2" fillId="2" borderId="73" xfId="0" applyFont="1" applyFill="1" applyBorder="1" applyAlignment="1">
      <alignment horizontal="center" vertical="center" wrapText="1"/>
    </xf>
    <xf numFmtId="0" fontId="2" fillId="2" borderId="74" xfId="0" applyFont="1" applyFill="1" applyBorder="1" applyAlignment="1">
      <alignment horizontal="center" vertical="center" wrapText="1"/>
    </xf>
    <xf numFmtId="0" fontId="3" fillId="0" borderId="73" xfId="0" applyFont="1" applyBorder="1" applyAlignment="1">
      <alignment horizontal="center" vertical="center" wrapText="1"/>
    </xf>
    <xf numFmtId="0" fontId="3" fillId="0" borderId="74" xfId="0" applyFont="1" applyBorder="1" applyAlignment="1">
      <alignment horizontal="center" vertical="center" wrapText="1"/>
    </xf>
    <xf numFmtId="0" fontId="7" fillId="2" borderId="0" xfId="0" applyFont="1" applyFill="1" applyAlignment="1">
      <alignment horizontal="left" wrapText="1"/>
    </xf>
    <xf numFmtId="0" fontId="29" fillId="0" borderId="0" xfId="0" applyFont="1" applyAlignment="1">
      <alignment horizontal="center"/>
    </xf>
    <xf numFmtId="0" fontId="46" fillId="0" borderId="0" xfId="0" applyFont="1" applyAlignment="1">
      <alignment horizontal="center"/>
    </xf>
    <xf numFmtId="0" fontId="32" fillId="0" borderId="0" xfId="0" applyFont="1" applyAlignment="1">
      <alignment horizontal="center"/>
    </xf>
    <xf numFmtId="0" fontId="31" fillId="0" borderId="0" xfId="0" applyFont="1" applyAlignment="1">
      <alignment horizontal="center"/>
    </xf>
    <xf numFmtId="0" fontId="35" fillId="0" borderId="0" xfId="0" applyFont="1" applyAlignment="1">
      <alignment horizontal="right"/>
    </xf>
    <xf numFmtId="0" fontId="35" fillId="0" borderId="75" xfId="0" applyFont="1" applyBorder="1" applyAlignment="1" applyProtection="1">
      <alignment horizontal="center"/>
      <protection locked="0"/>
    </xf>
    <xf numFmtId="0" fontId="35" fillId="0" borderId="76" xfId="0" applyFont="1" applyBorder="1" applyAlignment="1" applyProtection="1">
      <alignment horizontal="center"/>
      <protection locked="0"/>
    </xf>
    <xf numFmtId="0" fontId="35" fillId="0" borderId="77" xfId="0" applyFont="1" applyBorder="1" applyAlignment="1" applyProtection="1">
      <alignment horizontal="center"/>
      <protection locked="0"/>
    </xf>
    <xf numFmtId="0" fontId="28" fillId="9" borderId="56" xfId="0" applyFont="1" applyFill="1" applyBorder="1" applyAlignment="1">
      <alignment horizontal="left" vertical="center"/>
    </xf>
    <xf numFmtId="0" fontId="1" fillId="11" borderId="62" xfId="0" applyFont="1" applyFill="1" applyBorder="1" applyAlignment="1">
      <alignment horizontal="left" vertical="center" wrapText="1"/>
    </xf>
    <xf numFmtId="0" fontId="1" fillId="11" borderId="78" xfId="0" applyFont="1" applyFill="1" applyBorder="1" applyAlignment="1">
      <alignment horizontal="left" vertical="center" wrapText="1"/>
    </xf>
    <xf numFmtId="0" fontId="28" fillId="9" borderId="60" xfId="0" applyFont="1" applyFill="1" applyBorder="1" applyAlignment="1">
      <alignment horizontal="left" vertical="center"/>
    </xf>
    <xf numFmtId="14" fontId="1" fillId="9" borderId="60" xfId="0" applyNumberFormat="1" applyFont="1" applyFill="1" applyBorder="1" applyAlignment="1">
      <alignment horizontal="left" vertical="center" wrapText="1"/>
    </xf>
    <xf numFmtId="0" fontId="1" fillId="9" borderId="58" xfId="0" applyFont="1" applyFill="1" applyBorder="1" applyAlignment="1">
      <alignment horizontal="left" vertical="center" wrapText="1"/>
    </xf>
    <xf numFmtId="0" fontId="28" fillId="9" borderId="63" xfId="0" applyFont="1" applyFill="1" applyBorder="1" applyAlignment="1">
      <alignment horizontal="left" vertical="center"/>
    </xf>
    <xf numFmtId="0" fontId="1" fillId="9" borderId="63" xfId="0" applyFont="1" applyFill="1" applyBorder="1" applyAlignment="1">
      <alignment horizontal="left" vertical="center" wrapText="1"/>
    </xf>
    <xf numFmtId="0" fontId="1" fillId="9" borderId="79" xfId="0" applyFont="1" applyFill="1" applyBorder="1" applyAlignment="1">
      <alignment horizontal="left" vertical="center" wrapText="1"/>
    </xf>
    <xf numFmtId="0" fontId="1" fillId="9" borderId="61" xfId="0" applyFont="1" applyFill="1" applyBorder="1" applyAlignment="1">
      <alignment horizontal="left" vertical="center" wrapText="1"/>
    </xf>
    <xf numFmtId="0" fontId="1" fillId="9" borderId="59" xfId="0" applyFont="1" applyFill="1" applyBorder="1" applyAlignment="1">
      <alignment horizontal="left" vertical="center" wrapText="1"/>
    </xf>
    <xf numFmtId="0" fontId="12" fillId="11" borderId="0" xfId="0" applyFont="1" applyFill="1" applyAlignment="1">
      <alignment horizontal="center" vertical="center"/>
    </xf>
    <xf numFmtId="0" fontId="12" fillId="11" borderId="56" xfId="0" applyFont="1" applyFill="1" applyBorder="1" applyAlignment="1">
      <alignment horizontal="center" vertical="center"/>
    </xf>
    <xf numFmtId="0" fontId="2" fillId="11" borderId="41" xfId="0" applyFont="1" applyFill="1" applyBorder="1" applyAlignment="1">
      <alignment horizontal="center" vertical="center"/>
    </xf>
    <xf numFmtId="0" fontId="2" fillId="11" borderId="34" xfId="0" applyFont="1" applyFill="1" applyBorder="1" applyAlignment="1">
      <alignment horizontal="center" vertical="center"/>
    </xf>
    <xf numFmtId="0" fontId="2" fillId="11" borderId="35" xfId="0" applyFont="1" applyFill="1" applyBorder="1" applyAlignment="1">
      <alignment horizontal="center"/>
    </xf>
    <xf numFmtId="0" fontId="2" fillId="11" borderId="36" xfId="0" applyFont="1" applyFill="1" applyBorder="1" applyAlignment="1">
      <alignment horizontal="center"/>
    </xf>
    <xf numFmtId="0" fontId="2" fillId="11" borderId="37" xfId="0" applyFont="1" applyFill="1" applyBorder="1" applyAlignment="1">
      <alignment horizontal="center"/>
    </xf>
    <xf numFmtId="0" fontId="2" fillId="11" borderId="13" xfId="0" applyFont="1" applyFill="1" applyBorder="1" applyAlignment="1">
      <alignment horizontal="center" vertical="center"/>
    </xf>
    <xf numFmtId="0" fontId="2" fillId="11" borderId="14" xfId="0" applyFont="1" applyFill="1" applyBorder="1" applyAlignment="1">
      <alignment horizontal="center" vertical="center"/>
    </xf>
    <xf numFmtId="0" fontId="2" fillId="11" borderId="15" xfId="0" applyFont="1" applyFill="1" applyBorder="1" applyAlignment="1">
      <alignment horizontal="center" vertical="center"/>
    </xf>
    <xf numFmtId="0" fontId="2" fillId="11" borderId="48" xfId="0" applyFont="1" applyFill="1" applyBorder="1" applyAlignment="1">
      <alignment horizontal="center" vertical="center"/>
    </xf>
    <xf numFmtId="0" fontId="2" fillId="11" borderId="47" xfId="0" applyFont="1" applyFill="1" applyBorder="1" applyAlignment="1">
      <alignment horizontal="center" vertical="center"/>
    </xf>
    <xf numFmtId="0" fontId="2" fillId="11" borderId="71" xfId="0" applyFont="1" applyFill="1" applyBorder="1" applyAlignment="1">
      <alignment horizontal="center" vertical="center"/>
    </xf>
    <xf numFmtId="0" fontId="2" fillId="11" borderId="41" xfId="0" applyFont="1" applyFill="1" applyBorder="1" applyAlignment="1">
      <alignment horizontal="center" vertical="center" wrapText="1"/>
    </xf>
    <xf numFmtId="0" fontId="2" fillId="11" borderId="34" xfId="0" applyFont="1" applyFill="1" applyBorder="1" applyAlignment="1">
      <alignment horizontal="center" vertical="center" wrapText="1"/>
    </xf>
    <xf numFmtId="0" fontId="1" fillId="9" borderId="27" xfId="0" applyFont="1" applyFill="1" applyBorder="1" applyAlignment="1" applyProtection="1">
      <alignment horizontal="left" vertical="center"/>
      <protection locked="0"/>
    </xf>
    <xf numFmtId="0" fontId="0" fillId="9" borderId="1" xfId="0" applyFill="1" applyBorder="1" applyAlignment="1" applyProtection="1">
      <alignment horizontal="left" vertical="center"/>
      <protection locked="0"/>
    </xf>
    <xf numFmtId="0" fontId="0" fillId="9" borderId="26" xfId="0" applyFill="1" applyBorder="1" applyAlignment="1" applyProtection="1">
      <alignment horizontal="left" vertical="center"/>
      <protection locked="0"/>
    </xf>
    <xf numFmtId="0" fontId="0" fillId="9" borderId="27" xfId="0" applyFill="1" applyBorder="1" applyAlignment="1" applyProtection="1">
      <alignment horizontal="center" vertical="center"/>
      <protection locked="0"/>
    </xf>
    <xf numFmtId="0" fontId="0" fillId="9" borderId="1" xfId="0" applyFill="1" applyBorder="1" applyAlignment="1" applyProtection="1">
      <alignment horizontal="center" vertical="center"/>
      <protection locked="0"/>
    </xf>
    <xf numFmtId="0" fontId="0" fillId="9" borderId="26" xfId="0" applyFill="1" applyBorder="1" applyAlignment="1" applyProtection="1">
      <alignment horizontal="center" vertical="center"/>
      <protection locked="0"/>
    </xf>
    <xf numFmtId="0" fontId="1" fillId="9" borderId="35" xfId="0" applyFont="1" applyFill="1" applyBorder="1" applyAlignment="1" applyProtection="1">
      <alignment horizontal="left" vertical="center"/>
      <protection locked="0"/>
    </xf>
    <xf numFmtId="0" fontId="0" fillId="9" borderId="36" xfId="0" applyFill="1" applyBorder="1" applyAlignment="1" applyProtection="1">
      <alignment horizontal="left" vertical="center"/>
      <protection locked="0"/>
    </xf>
    <xf numFmtId="0" fontId="0" fillId="9" borderId="39" xfId="0" applyFill="1" applyBorder="1" applyAlignment="1" applyProtection="1">
      <alignment horizontal="left" vertical="center"/>
      <protection locked="0"/>
    </xf>
    <xf numFmtId="0" fontId="0" fillId="9" borderId="27" xfId="0" applyFill="1" applyBorder="1" applyAlignment="1" applyProtection="1">
      <alignment horizontal="left" vertical="center"/>
      <protection locked="0"/>
    </xf>
    <xf numFmtId="0" fontId="0" fillId="9" borderId="24" xfId="0" applyFill="1" applyBorder="1" applyAlignment="1" applyProtection="1">
      <alignment horizontal="left" vertical="center"/>
      <protection locked="0"/>
    </xf>
    <xf numFmtId="0" fontId="0" fillId="9" borderId="61" xfId="0" applyFill="1" applyBorder="1" applyAlignment="1" applyProtection="1">
      <alignment horizontal="left" vertical="center"/>
      <protection locked="0"/>
    </xf>
    <xf numFmtId="0" fontId="0" fillId="9" borderId="64" xfId="0" applyFill="1" applyBorder="1" applyAlignment="1" applyProtection="1">
      <alignment horizontal="left" vertical="center"/>
      <protection locked="0"/>
    </xf>
    <xf numFmtId="0" fontId="0" fillId="9" borderId="28" xfId="0" applyFill="1" applyBorder="1" applyAlignment="1" applyProtection="1">
      <alignment horizontal="center" vertical="center"/>
      <protection locked="0"/>
    </xf>
    <xf numFmtId="0" fontId="0" fillId="9" borderId="29" xfId="0" applyFill="1" applyBorder="1" applyAlignment="1" applyProtection="1">
      <alignment horizontal="center" vertical="center"/>
      <protection locked="0"/>
    </xf>
    <xf numFmtId="0" fontId="0" fillId="9" borderId="32" xfId="0" applyFill="1" applyBorder="1" applyAlignment="1" applyProtection="1">
      <alignment horizontal="center" vertical="center"/>
      <protection locked="0"/>
    </xf>
    <xf numFmtId="0" fontId="14" fillId="2" borderId="0" xfId="0" applyFont="1" applyFill="1" applyAlignment="1">
      <alignment horizontal="left" wrapText="1"/>
    </xf>
    <xf numFmtId="0" fontId="14" fillId="2" borderId="0" xfId="0" applyFont="1" applyFill="1" applyAlignment="1">
      <alignment wrapText="1"/>
    </xf>
  </cellXfs>
  <cellStyles count="2">
    <cellStyle name="Hyperlink" xfId="1" builtinId="8"/>
    <cellStyle name="Normal" xfId="0" builtinId="0"/>
  </cellStyles>
  <dxfs count="12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52"/>
      </font>
    </dxf>
    <dxf>
      <font>
        <b/>
        <i val="0"/>
        <condense val="0"/>
        <extend val="0"/>
        <color indexed="17"/>
      </font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</font>
      <fill>
        <patternFill>
          <bgColor rgb="FFFFFF00"/>
        </patternFill>
      </fill>
    </dxf>
    <dxf>
      <font>
        <b/>
        <i val="0"/>
        <color theme="0"/>
      </font>
      <fill>
        <patternFill>
          <bgColor rgb="FF0099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jpeg"/><Relationship Id="rId5" Type="http://schemas.openxmlformats.org/officeDocument/2006/relationships/image" Target="../media/image7.jpeg"/><Relationship Id="rId4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jpeg"/><Relationship Id="rId2" Type="http://schemas.openxmlformats.org/officeDocument/2006/relationships/image" Target="../media/image11.jpeg"/><Relationship Id="rId1" Type="http://schemas.openxmlformats.org/officeDocument/2006/relationships/image" Target="../media/image10.jpe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ergocenter.ncsu.edu/wp-content/uploads/sites/18/2023/11/TEC-Two-Handed-Vertical-or-Lateral-Push-Calculator-2023.xlsx" TargetMode="External"/><Relationship Id="rId18" Type="http://schemas.openxmlformats.org/officeDocument/2006/relationships/image" Target="../media/image24.png"/><Relationship Id="rId26" Type="http://schemas.openxmlformats.org/officeDocument/2006/relationships/image" Target="../media/image28.png"/><Relationship Id="rId21" Type="http://schemas.openxmlformats.org/officeDocument/2006/relationships/hyperlink" Target="https://www.ergocenter.ncsu.edu/wp-content/uploads/sites/18/2023/11/TEC-Hand-Arm-Clearance-Calculator-2023.xlsx" TargetMode="External"/><Relationship Id="rId34" Type="http://schemas.openxmlformats.org/officeDocument/2006/relationships/hyperlink" Target="https://www.ergocenter.ncsu.edu/wp-content/uploads/sites/18/2023/11/TEC-One-handed-Carry-Calculator-2023.xlsx" TargetMode="External"/><Relationship Id="rId7" Type="http://schemas.openxmlformats.org/officeDocument/2006/relationships/image" Target="../media/image16.png"/><Relationship Id="rId12" Type="http://schemas.openxmlformats.org/officeDocument/2006/relationships/image" Target="../media/image20.png"/><Relationship Id="rId17" Type="http://schemas.openxmlformats.org/officeDocument/2006/relationships/hyperlink" Target="https://www.ergocenter.ncsu.edu/wp-content/uploads/sites/18/2023/11/TEC-RULA-Calculator-2023.xlsx" TargetMode="External"/><Relationship Id="rId25" Type="http://schemas.openxmlformats.org/officeDocument/2006/relationships/hyperlink" Target="https://www.ergocenter.ncsu.edu/wp-content/uploads/sites/18/2023/11/TEC-Hand-Tool-Torque-Calculator-2023.xlsx" TargetMode="External"/><Relationship Id="rId33" Type="http://schemas.openxmlformats.org/officeDocument/2006/relationships/image" Target="../media/image32.png"/><Relationship Id="rId38" Type="http://schemas.openxmlformats.org/officeDocument/2006/relationships/image" Target="../media/image35.png"/><Relationship Id="rId2" Type="http://schemas.openxmlformats.org/officeDocument/2006/relationships/hyperlink" Target="https://www.ergocenter.ncsu.edu/wp-content/uploads/sites/18/2023/11/TEC-One-handed-Lift-Lower-Calculator-2023.xlsx" TargetMode="External"/><Relationship Id="rId16" Type="http://schemas.openxmlformats.org/officeDocument/2006/relationships/image" Target="../media/image23.png"/><Relationship Id="rId20" Type="http://schemas.openxmlformats.org/officeDocument/2006/relationships/image" Target="../media/image25.png"/><Relationship Id="rId29" Type="http://schemas.openxmlformats.org/officeDocument/2006/relationships/hyperlink" Target="https://www.ergocenter.ncsu.edu/wp-content/uploads/sites/18/2023/11/TEC-ROSA-Calculator-2023.xlsx" TargetMode="External"/><Relationship Id="rId1" Type="http://schemas.openxmlformats.org/officeDocument/2006/relationships/image" Target="../media/image13.jpeg"/><Relationship Id="rId6" Type="http://schemas.openxmlformats.org/officeDocument/2006/relationships/hyperlink" Target="https://www.ergocenter.ncsu.edu/wp-content/uploads/sites/18/2023/11/TEC-Two-handed-Seated-Kneeling-Lifting-Calculator-2023.xlsx" TargetMode="External"/><Relationship Id="rId11" Type="http://schemas.openxmlformats.org/officeDocument/2006/relationships/image" Target="../media/image19.png"/><Relationship Id="rId24" Type="http://schemas.openxmlformats.org/officeDocument/2006/relationships/image" Target="../media/image27.png"/><Relationship Id="rId32" Type="http://schemas.openxmlformats.org/officeDocument/2006/relationships/image" Target="../media/image31.png"/><Relationship Id="rId37" Type="http://schemas.openxmlformats.org/officeDocument/2006/relationships/hyperlink" Target="https://www.ergocenter.ncsu.edu/wp-content/uploads/sites/18/2023/11/TEC-NIOSH-LE-Calculator_2023.xlsx" TargetMode="External"/><Relationship Id="rId5" Type="http://schemas.openxmlformats.org/officeDocument/2006/relationships/image" Target="../media/image15.png"/><Relationship Id="rId15" Type="http://schemas.openxmlformats.org/officeDocument/2006/relationships/image" Target="../media/image22.png"/><Relationship Id="rId23" Type="http://schemas.openxmlformats.org/officeDocument/2006/relationships/hyperlink" Target="https://www.ergocenter.ncsu.edu/wp-content/uploads/sites/18/2023/11/TEC-Wrist-Torque-Calculator-2023.xlsx" TargetMode="External"/><Relationship Id="rId28" Type="http://schemas.openxmlformats.org/officeDocument/2006/relationships/image" Target="../media/image29.png"/><Relationship Id="rId36" Type="http://schemas.openxmlformats.org/officeDocument/2006/relationships/image" Target="../media/image34.jpeg"/><Relationship Id="rId10" Type="http://schemas.openxmlformats.org/officeDocument/2006/relationships/hyperlink" Target="https://www.ergocenter.ncsu.edu/wp-content/uploads/sites/18/2023/11/TEC-One-handed-Push-Pull-Calculator-2023.xlsx" TargetMode="External"/><Relationship Id="rId19" Type="http://schemas.openxmlformats.org/officeDocument/2006/relationships/hyperlink" Target="https://www.ergocenter.ncsu.edu/wp-content/uploads/sites/18/2023/11/TEC-Revised-Strain-Index-Calculator-2023.xlsx" TargetMode="External"/><Relationship Id="rId31" Type="http://schemas.openxmlformats.org/officeDocument/2006/relationships/hyperlink" Target="https://www.ergocenter.ncsu.edu/wp-content/uploads/sites/18/2023/11/TEC-Rodgers-Muscle-Fatigue-Analysis-Calculator-2023.xlsx" TargetMode="External"/><Relationship Id="rId4" Type="http://schemas.openxmlformats.org/officeDocument/2006/relationships/hyperlink" Target="https://www.ergocenter.ncsu.edu/wp-content/uploads/sites/18/2023/11/TEC-LM-MMH-EQUATIONS-Calculator-2023.xlsx" TargetMode="External"/><Relationship Id="rId9" Type="http://schemas.openxmlformats.org/officeDocument/2006/relationships/image" Target="../media/image18.png"/><Relationship Id="rId14" Type="http://schemas.openxmlformats.org/officeDocument/2006/relationships/image" Target="../media/image21.png"/><Relationship Id="rId22" Type="http://schemas.openxmlformats.org/officeDocument/2006/relationships/image" Target="../media/image26.png"/><Relationship Id="rId27" Type="http://schemas.openxmlformats.org/officeDocument/2006/relationships/hyperlink" Target="https://www.ergocenter.ncsu.edu/wp-content/uploads/sites/18/2023/11/TEC-Hand-Grip-Insertion-Forces-Calculator-2023.xlsx" TargetMode="External"/><Relationship Id="rId30" Type="http://schemas.openxmlformats.org/officeDocument/2006/relationships/image" Target="../media/image30.png"/><Relationship Id="rId35" Type="http://schemas.openxmlformats.org/officeDocument/2006/relationships/image" Target="../media/image33.png"/><Relationship Id="rId8" Type="http://schemas.openxmlformats.org/officeDocument/2006/relationships/image" Target="../media/image17.png"/><Relationship Id="rId3" Type="http://schemas.openxmlformats.org/officeDocument/2006/relationships/image" Target="../media/image14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8.jpeg"/><Relationship Id="rId2" Type="http://schemas.openxmlformats.org/officeDocument/2006/relationships/image" Target="../media/image37.png"/><Relationship Id="rId1" Type="http://schemas.openxmlformats.org/officeDocument/2006/relationships/image" Target="../media/image36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1.png"/><Relationship Id="rId2" Type="http://schemas.openxmlformats.org/officeDocument/2006/relationships/image" Target="../media/image40.png"/><Relationship Id="rId1" Type="http://schemas.openxmlformats.org/officeDocument/2006/relationships/image" Target="../media/image39.png"/><Relationship Id="rId6" Type="http://schemas.openxmlformats.org/officeDocument/2006/relationships/image" Target="../media/image43.png"/><Relationship Id="rId5" Type="http://schemas.openxmlformats.org/officeDocument/2006/relationships/image" Target="../media/image42.png"/><Relationship Id="rId4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333375</xdr:colOff>
      <xdr:row>2</xdr:row>
      <xdr:rowOff>28575</xdr:rowOff>
    </xdr:to>
    <xdr:pic>
      <xdr:nvPicPr>
        <xdr:cNvPr id="52401" name="Picture 11" descr="Center Logo_only color">
          <a:extLst>
            <a:ext uri="{FF2B5EF4-FFF2-40B4-BE49-F238E27FC236}">
              <a16:creationId xmlns:a16="http://schemas.microsoft.com/office/drawing/2014/main" id="{00000000-0008-0000-0000-0000B1C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28575"/>
          <a:ext cx="5715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885825</xdr:colOff>
      <xdr:row>0</xdr:row>
      <xdr:rowOff>104775</xdr:rowOff>
    </xdr:from>
    <xdr:to>
      <xdr:col>9</xdr:col>
      <xdr:colOff>0</xdr:colOff>
      <xdr:row>1</xdr:row>
      <xdr:rowOff>266700</xdr:rowOff>
    </xdr:to>
    <xdr:pic>
      <xdr:nvPicPr>
        <xdr:cNvPr id="52402" name="Picture 2">
          <a:extLst>
            <a:ext uri="{FF2B5EF4-FFF2-40B4-BE49-F238E27FC236}">
              <a16:creationId xmlns:a16="http://schemas.microsoft.com/office/drawing/2014/main" id="{00000000-0008-0000-0000-0000B2C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96050" y="104775"/>
          <a:ext cx="1828800" cy="4191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38100</xdr:colOff>
      <xdr:row>2</xdr:row>
      <xdr:rowOff>47625</xdr:rowOff>
    </xdr:from>
    <xdr:to>
      <xdr:col>32</xdr:col>
      <xdr:colOff>571500</xdr:colOff>
      <xdr:row>27</xdr:row>
      <xdr:rowOff>123825</xdr:rowOff>
    </xdr:to>
    <xdr:pic>
      <xdr:nvPicPr>
        <xdr:cNvPr id="68055" name="Picture 1">
          <a:extLst>
            <a:ext uri="{FF2B5EF4-FFF2-40B4-BE49-F238E27FC236}">
              <a16:creationId xmlns:a16="http://schemas.microsoft.com/office/drawing/2014/main" id="{00000000-0008-0000-0100-0000D70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06450" y="371475"/>
          <a:ext cx="6019800" cy="472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581025</xdr:colOff>
      <xdr:row>29</xdr:row>
      <xdr:rowOff>66675</xdr:rowOff>
    </xdr:from>
    <xdr:to>
      <xdr:col>33</xdr:col>
      <xdr:colOff>0</xdr:colOff>
      <xdr:row>47</xdr:row>
      <xdr:rowOff>38100</xdr:rowOff>
    </xdr:to>
    <xdr:pic>
      <xdr:nvPicPr>
        <xdr:cNvPr id="68056" name="Picture 2">
          <a:extLst>
            <a:ext uri="{FF2B5EF4-FFF2-40B4-BE49-F238E27FC236}">
              <a16:creationId xmlns:a16="http://schemas.microsoft.com/office/drawing/2014/main" id="{00000000-0008-0000-0100-0000D80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49375" y="5362575"/>
          <a:ext cx="5514975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15</xdr:col>
      <xdr:colOff>540803</xdr:colOff>
      <xdr:row>38</xdr:row>
      <xdr:rowOff>21166</xdr:rowOff>
    </xdr:from>
    <xdr:to>
      <xdr:col>19</xdr:col>
      <xdr:colOff>125899</xdr:colOff>
      <xdr:row>49</xdr:row>
      <xdr:rowOff>58683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/>
        <a:stretch/>
      </xdr:blipFill>
      <xdr:spPr>
        <a:xfrm>
          <a:off x="2391828" y="6413499"/>
          <a:ext cx="2031999" cy="2055491"/>
        </a:xfrm>
        <a:prstGeom prst="rect">
          <a:avLst/>
        </a:prstGeom>
        <a:ln w="158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16</xdr:col>
      <xdr:colOff>257175</xdr:colOff>
      <xdr:row>7</xdr:row>
      <xdr:rowOff>9525</xdr:rowOff>
    </xdr:from>
    <xdr:to>
      <xdr:col>18</xdr:col>
      <xdr:colOff>390525</xdr:colOff>
      <xdr:row>36</xdr:row>
      <xdr:rowOff>19050</xdr:rowOff>
    </xdr:to>
    <xdr:pic>
      <xdr:nvPicPr>
        <xdr:cNvPr id="68058" name="Picture 16" descr="TitlePosture">
          <a:extLst>
            <a:ext uri="{FF2B5EF4-FFF2-40B4-BE49-F238E27FC236}">
              <a16:creationId xmlns:a16="http://schemas.microsoft.com/office/drawing/2014/main" id="{00000000-0008-0000-0100-0000DA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58325" y="1143000"/>
          <a:ext cx="1352550" cy="5505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0</xdr:colOff>
      <xdr:row>11</xdr:row>
      <xdr:rowOff>0</xdr:rowOff>
    </xdr:from>
    <xdr:to>
      <xdr:col>17</xdr:col>
      <xdr:colOff>171450</xdr:colOff>
      <xdr:row>11</xdr:row>
      <xdr:rowOff>57150</xdr:rowOff>
    </xdr:to>
    <xdr:cxnSp macro="">
      <xdr:nvCxnSpPr>
        <xdr:cNvPr id="68059" name="Straight Arrow Connector 9">
          <a:extLst>
            <a:ext uri="{FF2B5EF4-FFF2-40B4-BE49-F238E27FC236}">
              <a16:creationId xmlns:a16="http://schemas.microsoft.com/office/drawing/2014/main" id="{00000000-0008-0000-0100-0000DB090100}"/>
            </a:ext>
          </a:extLst>
        </xdr:cNvPr>
        <xdr:cNvCxnSpPr>
          <a:cxnSpLocks noChangeShapeType="1"/>
        </xdr:cNvCxnSpPr>
      </xdr:nvCxnSpPr>
      <xdr:spPr bwMode="auto">
        <a:xfrm>
          <a:off x="9201150" y="1866900"/>
          <a:ext cx="781050" cy="5715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17</xdr:row>
      <xdr:rowOff>152400</xdr:rowOff>
    </xdr:from>
    <xdr:to>
      <xdr:col>16</xdr:col>
      <xdr:colOff>257175</xdr:colOff>
      <xdr:row>25</xdr:row>
      <xdr:rowOff>0</xdr:rowOff>
    </xdr:to>
    <xdr:cxnSp macro="">
      <xdr:nvCxnSpPr>
        <xdr:cNvPr id="68060" name="Straight Arrow Connector 11">
          <a:extLst>
            <a:ext uri="{FF2B5EF4-FFF2-40B4-BE49-F238E27FC236}">
              <a16:creationId xmlns:a16="http://schemas.microsoft.com/office/drawing/2014/main" id="{00000000-0008-0000-0100-0000DC090100}"/>
            </a:ext>
          </a:extLst>
        </xdr:cNvPr>
        <xdr:cNvCxnSpPr>
          <a:cxnSpLocks noChangeShapeType="1"/>
        </xdr:cNvCxnSpPr>
      </xdr:nvCxnSpPr>
      <xdr:spPr bwMode="auto">
        <a:xfrm flipV="1">
          <a:off x="8591550" y="3200400"/>
          <a:ext cx="866775" cy="132397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21</xdr:row>
      <xdr:rowOff>76200</xdr:rowOff>
    </xdr:from>
    <xdr:to>
      <xdr:col>16</xdr:col>
      <xdr:colOff>257175</xdr:colOff>
      <xdr:row>32</xdr:row>
      <xdr:rowOff>0</xdr:rowOff>
    </xdr:to>
    <xdr:cxnSp macro="">
      <xdr:nvCxnSpPr>
        <xdr:cNvPr id="68061" name="Straight Arrow Connector 12">
          <a:extLst>
            <a:ext uri="{FF2B5EF4-FFF2-40B4-BE49-F238E27FC236}">
              <a16:creationId xmlns:a16="http://schemas.microsoft.com/office/drawing/2014/main" id="{00000000-0008-0000-0100-0000DD090100}"/>
            </a:ext>
          </a:extLst>
        </xdr:cNvPr>
        <xdr:cNvCxnSpPr>
          <a:cxnSpLocks noChangeShapeType="1"/>
          <a:endCxn id="68058" idx="1"/>
        </xdr:cNvCxnSpPr>
      </xdr:nvCxnSpPr>
      <xdr:spPr bwMode="auto">
        <a:xfrm flipV="1">
          <a:off x="8591550" y="3895725"/>
          <a:ext cx="866775" cy="195262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28</xdr:row>
      <xdr:rowOff>123825</xdr:rowOff>
    </xdr:from>
    <xdr:to>
      <xdr:col>16</xdr:col>
      <xdr:colOff>257175</xdr:colOff>
      <xdr:row>39</xdr:row>
      <xdr:rowOff>0</xdr:rowOff>
    </xdr:to>
    <xdr:cxnSp macro="">
      <xdr:nvCxnSpPr>
        <xdr:cNvPr id="68062" name="Straight Arrow Connector 13">
          <a:extLst>
            <a:ext uri="{FF2B5EF4-FFF2-40B4-BE49-F238E27FC236}">
              <a16:creationId xmlns:a16="http://schemas.microsoft.com/office/drawing/2014/main" id="{00000000-0008-0000-0100-0000DE090100}"/>
            </a:ext>
          </a:extLst>
        </xdr:cNvPr>
        <xdr:cNvCxnSpPr>
          <a:cxnSpLocks noChangeShapeType="1"/>
        </xdr:cNvCxnSpPr>
      </xdr:nvCxnSpPr>
      <xdr:spPr bwMode="auto">
        <a:xfrm flipV="1">
          <a:off x="8591550" y="5257800"/>
          <a:ext cx="866775" cy="192405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15</xdr:col>
      <xdr:colOff>0</xdr:colOff>
      <xdr:row>12</xdr:row>
      <xdr:rowOff>200025</xdr:rowOff>
    </xdr:from>
    <xdr:to>
      <xdr:col>16</xdr:col>
      <xdr:colOff>257175</xdr:colOff>
      <xdr:row>18</xdr:row>
      <xdr:rowOff>0</xdr:rowOff>
    </xdr:to>
    <xdr:cxnSp macro="">
      <xdr:nvCxnSpPr>
        <xdr:cNvPr id="68063" name="Straight Arrow Connector 14">
          <a:extLst>
            <a:ext uri="{FF2B5EF4-FFF2-40B4-BE49-F238E27FC236}">
              <a16:creationId xmlns:a16="http://schemas.microsoft.com/office/drawing/2014/main" id="{00000000-0008-0000-0100-0000DF090100}"/>
            </a:ext>
          </a:extLst>
        </xdr:cNvPr>
        <xdr:cNvCxnSpPr>
          <a:cxnSpLocks noChangeShapeType="1"/>
        </xdr:cNvCxnSpPr>
      </xdr:nvCxnSpPr>
      <xdr:spPr bwMode="auto">
        <a:xfrm flipV="1">
          <a:off x="8591550" y="2305050"/>
          <a:ext cx="866775" cy="90487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17</xdr:col>
      <xdr:colOff>352425</xdr:colOff>
      <xdr:row>11</xdr:row>
      <xdr:rowOff>0</xdr:rowOff>
    </xdr:from>
    <xdr:to>
      <xdr:col>19</xdr:col>
      <xdr:colOff>0</xdr:colOff>
      <xdr:row>16</xdr:row>
      <xdr:rowOff>171450</xdr:rowOff>
    </xdr:to>
    <xdr:cxnSp macro="">
      <xdr:nvCxnSpPr>
        <xdr:cNvPr id="68064" name="Straight Arrow Connector 15">
          <a:extLst>
            <a:ext uri="{FF2B5EF4-FFF2-40B4-BE49-F238E27FC236}">
              <a16:creationId xmlns:a16="http://schemas.microsoft.com/office/drawing/2014/main" id="{00000000-0008-0000-0100-0000E0090100}"/>
            </a:ext>
          </a:extLst>
        </xdr:cNvPr>
        <xdr:cNvCxnSpPr>
          <a:cxnSpLocks noChangeShapeType="1"/>
        </xdr:cNvCxnSpPr>
      </xdr:nvCxnSpPr>
      <xdr:spPr bwMode="auto">
        <a:xfrm flipH="1">
          <a:off x="10163175" y="1866900"/>
          <a:ext cx="866775" cy="114300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12</xdr:row>
      <xdr:rowOff>200025</xdr:rowOff>
    </xdr:from>
    <xdr:to>
      <xdr:col>20</xdr:col>
      <xdr:colOff>0</xdr:colOff>
      <xdr:row>18</xdr:row>
      <xdr:rowOff>0</xdr:rowOff>
    </xdr:to>
    <xdr:cxnSp macro="">
      <xdr:nvCxnSpPr>
        <xdr:cNvPr id="68065" name="Straight Arrow Connector 16">
          <a:extLst>
            <a:ext uri="{FF2B5EF4-FFF2-40B4-BE49-F238E27FC236}">
              <a16:creationId xmlns:a16="http://schemas.microsoft.com/office/drawing/2014/main" id="{00000000-0008-0000-0100-0000E10901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810875" y="2305050"/>
          <a:ext cx="828675" cy="90487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17</xdr:row>
      <xdr:rowOff>133350</xdr:rowOff>
    </xdr:from>
    <xdr:to>
      <xdr:col>20</xdr:col>
      <xdr:colOff>0</xdr:colOff>
      <xdr:row>25</xdr:row>
      <xdr:rowOff>0</xdr:rowOff>
    </xdr:to>
    <xdr:cxnSp macro="">
      <xdr:nvCxnSpPr>
        <xdr:cNvPr id="68066" name="Straight Arrow Connector 17">
          <a:extLst>
            <a:ext uri="{FF2B5EF4-FFF2-40B4-BE49-F238E27FC236}">
              <a16:creationId xmlns:a16="http://schemas.microsoft.com/office/drawing/2014/main" id="{00000000-0008-0000-0100-0000E20901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810875" y="3181350"/>
          <a:ext cx="828675" cy="134302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21</xdr:row>
      <xdr:rowOff>76200</xdr:rowOff>
    </xdr:from>
    <xdr:to>
      <xdr:col>20</xdr:col>
      <xdr:colOff>0</xdr:colOff>
      <xdr:row>32</xdr:row>
      <xdr:rowOff>0</xdr:rowOff>
    </xdr:to>
    <xdr:cxnSp macro="">
      <xdr:nvCxnSpPr>
        <xdr:cNvPr id="68067" name="Straight Arrow Connector 18">
          <a:extLst>
            <a:ext uri="{FF2B5EF4-FFF2-40B4-BE49-F238E27FC236}">
              <a16:creationId xmlns:a16="http://schemas.microsoft.com/office/drawing/2014/main" id="{00000000-0008-0000-0100-0000E3090100}"/>
            </a:ext>
          </a:extLst>
        </xdr:cNvPr>
        <xdr:cNvCxnSpPr>
          <a:cxnSpLocks noChangeShapeType="1"/>
          <a:endCxn id="68058" idx="3"/>
        </xdr:cNvCxnSpPr>
      </xdr:nvCxnSpPr>
      <xdr:spPr bwMode="auto">
        <a:xfrm flipH="1" flipV="1">
          <a:off x="10810875" y="3895725"/>
          <a:ext cx="828675" cy="1952625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18</xdr:col>
      <xdr:colOff>390525</xdr:colOff>
      <xdr:row>29</xdr:row>
      <xdr:rowOff>0</xdr:rowOff>
    </xdr:from>
    <xdr:to>
      <xdr:col>20</xdr:col>
      <xdr:colOff>0</xdr:colOff>
      <xdr:row>39</xdr:row>
      <xdr:rowOff>0</xdr:rowOff>
    </xdr:to>
    <xdr:cxnSp macro="">
      <xdr:nvCxnSpPr>
        <xdr:cNvPr id="68068" name="Straight Arrow Connector 19">
          <a:extLst>
            <a:ext uri="{FF2B5EF4-FFF2-40B4-BE49-F238E27FC236}">
              <a16:creationId xmlns:a16="http://schemas.microsoft.com/office/drawing/2014/main" id="{00000000-0008-0000-0100-0000E4090100}"/>
            </a:ext>
          </a:extLst>
        </xdr:cNvPr>
        <xdr:cNvCxnSpPr>
          <a:cxnSpLocks noChangeShapeType="1"/>
        </xdr:cNvCxnSpPr>
      </xdr:nvCxnSpPr>
      <xdr:spPr bwMode="auto">
        <a:xfrm flipH="1" flipV="1">
          <a:off x="10810875" y="5295900"/>
          <a:ext cx="828675" cy="1885950"/>
        </a:xfrm>
        <a:prstGeom prst="straightConnector1">
          <a:avLst/>
        </a:prstGeom>
        <a:noFill/>
        <a:ln w="15875" algn="ctr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 editAs="oneCell">
    <xdr:from>
      <xdr:col>0</xdr:col>
      <xdr:colOff>38100</xdr:colOff>
      <xdr:row>0</xdr:row>
      <xdr:rowOff>38100</xdr:rowOff>
    </xdr:from>
    <xdr:to>
      <xdr:col>0</xdr:col>
      <xdr:colOff>609600</xdr:colOff>
      <xdr:row>3</xdr:row>
      <xdr:rowOff>85725</xdr:rowOff>
    </xdr:to>
    <xdr:pic>
      <xdr:nvPicPr>
        <xdr:cNvPr id="68069" name="Picture 11" descr="Center Logo_only color">
          <a:extLst>
            <a:ext uri="{FF2B5EF4-FFF2-40B4-BE49-F238E27FC236}">
              <a16:creationId xmlns:a16="http://schemas.microsoft.com/office/drawing/2014/main" id="{00000000-0008-0000-0100-0000E50901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38100"/>
          <a:ext cx="571500" cy="533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438150</xdr:colOff>
      <xdr:row>0</xdr:row>
      <xdr:rowOff>104775</xdr:rowOff>
    </xdr:from>
    <xdr:to>
      <xdr:col>10</xdr:col>
      <xdr:colOff>533400</xdr:colOff>
      <xdr:row>2</xdr:row>
      <xdr:rowOff>76200</xdr:rowOff>
    </xdr:to>
    <xdr:pic>
      <xdr:nvPicPr>
        <xdr:cNvPr id="68070" name="Picture 16">
          <a:extLst>
            <a:ext uri="{FF2B5EF4-FFF2-40B4-BE49-F238E27FC236}">
              <a16:creationId xmlns:a16="http://schemas.microsoft.com/office/drawing/2014/main" id="{00000000-0008-0000-0100-0000E609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14950" y="104775"/>
          <a:ext cx="1314450" cy="295275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28575</xdr:rowOff>
    </xdr:from>
    <xdr:to>
      <xdr:col>0</xdr:col>
      <xdr:colOff>552450</xdr:colOff>
      <xdr:row>2</xdr:row>
      <xdr:rowOff>57150</xdr:rowOff>
    </xdr:to>
    <xdr:pic>
      <xdr:nvPicPr>
        <xdr:cNvPr id="10235" name="Picture 11" descr="Center Logo_only color">
          <a:extLst>
            <a:ext uri="{FF2B5EF4-FFF2-40B4-BE49-F238E27FC236}">
              <a16:creationId xmlns:a16="http://schemas.microsoft.com/office/drawing/2014/main" id="{00000000-0008-0000-0200-0000FB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28575"/>
          <a:ext cx="504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219075</xdr:colOff>
      <xdr:row>27</xdr:row>
      <xdr:rowOff>142875</xdr:rowOff>
    </xdr:from>
    <xdr:to>
      <xdr:col>14</xdr:col>
      <xdr:colOff>19050</xdr:colOff>
      <xdr:row>39</xdr:row>
      <xdr:rowOff>47625</xdr:rowOff>
    </xdr:to>
    <xdr:pic>
      <xdr:nvPicPr>
        <xdr:cNvPr id="10236" name="Picture 16" descr="TitlePosture">
          <a:extLst>
            <a:ext uri="{FF2B5EF4-FFF2-40B4-BE49-F238E27FC236}">
              <a16:creationId xmlns:a16="http://schemas.microsoft.com/office/drawing/2014/main" id="{00000000-0008-0000-0200-0000FC2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648200"/>
          <a:ext cx="952500" cy="2238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57150</xdr:colOff>
      <xdr:row>0</xdr:row>
      <xdr:rowOff>66675</xdr:rowOff>
    </xdr:from>
    <xdr:to>
      <xdr:col>15</xdr:col>
      <xdr:colOff>161925</xdr:colOff>
      <xdr:row>1</xdr:row>
      <xdr:rowOff>142875</xdr:rowOff>
    </xdr:to>
    <xdr:pic>
      <xdr:nvPicPr>
        <xdr:cNvPr id="10237" name="Picture 4">
          <a:extLst>
            <a:ext uri="{FF2B5EF4-FFF2-40B4-BE49-F238E27FC236}">
              <a16:creationId xmlns:a16="http://schemas.microsoft.com/office/drawing/2014/main" id="{00000000-0008-0000-0200-0000FD27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52975" y="66675"/>
          <a:ext cx="1304925" cy="3048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101597</xdr:colOff>
      <xdr:row>22</xdr:row>
      <xdr:rowOff>129116</xdr:rowOff>
    </xdr:from>
    <xdr:to>
      <xdr:col>15</xdr:col>
      <xdr:colOff>102444</xdr:colOff>
      <xdr:row>54</xdr:row>
      <xdr:rowOff>177178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4983689" y="5048249"/>
          <a:ext cx="4268047" cy="6458374"/>
        </a:xfrm>
        <a:prstGeom prst="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9</xdr:col>
      <xdr:colOff>225211</xdr:colOff>
      <xdr:row>56</xdr:row>
      <xdr:rowOff>6350</xdr:rowOff>
    </xdr:from>
    <xdr:to>
      <xdr:col>15</xdr:col>
      <xdr:colOff>102450</xdr:colOff>
      <xdr:row>68</xdr:row>
      <xdr:rowOff>162124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/>
      </xdr:nvSpPr>
      <xdr:spPr>
        <a:xfrm>
          <a:off x="5711611" y="11731625"/>
          <a:ext cx="3534839" cy="2556074"/>
        </a:xfrm>
        <a:prstGeom prst="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451907</xdr:colOff>
      <xdr:row>22</xdr:row>
      <xdr:rowOff>123824</xdr:rowOff>
    </xdr:from>
    <xdr:to>
      <xdr:col>7</xdr:col>
      <xdr:colOff>452754</xdr:colOff>
      <xdr:row>54</xdr:row>
      <xdr:rowOff>190924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>
        <a:xfrm>
          <a:off x="470957" y="4915957"/>
          <a:ext cx="4505114" cy="6289041"/>
        </a:xfrm>
        <a:prstGeom prst="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451906</xdr:colOff>
      <xdr:row>8</xdr:row>
      <xdr:rowOff>144992</xdr:rowOff>
    </xdr:from>
    <xdr:to>
      <xdr:col>15</xdr:col>
      <xdr:colOff>102426</xdr:colOff>
      <xdr:row>21</xdr:row>
      <xdr:rowOff>73047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/>
      </xdr:nvSpPr>
      <xdr:spPr>
        <a:xfrm>
          <a:off x="445556" y="2235200"/>
          <a:ext cx="8869680" cy="2579158"/>
        </a:xfrm>
        <a:prstGeom prst="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4</xdr:col>
      <xdr:colOff>50163</xdr:colOff>
      <xdr:row>9</xdr:row>
      <xdr:rowOff>52917</xdr:rowOff>
    </xdr:from>
    <xdr:to>
      <xdr:col>11</xdr:col>
      <xdr:colOff>517964</xdr:colOff>
      <xdr:row>10</xdr:row>
      <xdr:rowOff>119920</xdr:rowOff>
    </xdr:to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SpPr txBox="1"/>
      </xdr:nvSpPr>
      <xdr:spPr>
        <a:xfrm>
          <a:off x="2488563" y="2348442"/>
          <a:ext cx="4735001" cy="295603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LIFTING or LOWERING</a:t>
          </a:r>
        </a:p>
      </xdr:txBody>
    </xdr:sp>
    <xdr:clientData/>
  </xdr:twoCellAnchor>
  <xdr:twoCellAnchor>
    <xdr:from>
      <xdr:col>2</xdr:col>
      <xdr:colOff>135889</xdr:colOff>
      <xdr:row>23</xdr:row>
      <xdr:rowOff>14817</xdr:rowOff>
    </xdr:from>
    <xdr:to>
      <xdr:col>6</xdr:col>
      <xdr:colOff>149668</xdr:colOff>
      <xdr:row>24</xdr:row>
      <xdr:rowOff>129424</xdr:rowOff>
    </xdr:to>
    <xdr:sp macro="" textlink="">
      <xdr:nvSpPr>
        <xdr:cNvPr id="30" name="TextBox 29">
          <a:extLst>
            <a:ext uri="{FF2B5EF4-FFF2-40B4-BE49-F238E27FC236}">
              <a16:creationId xmlns:a16="http://schemas.microsoft.com/office/drawing/2014/main" id="{00000000-0008-0000-0300-00001E000000}"/>
            </a:ext>
          </a:extLst>
        </xdr:cNvPr>
        <xdr:cNvSpPr txBox="1"/>
      </xdr:nvSpPr>
      <xdr:spPr>
        <a:xfrm>
          <a:off x="1355089" y="5162550"/>
          <a:ext cx="2478617" cy="3058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PUSHING or PULLING</a:t>
          </a:r>
        </a:p>
      </xdr:txBody>
    </xdr:sp>
    <xdr:clientData/>
  </xdr:twoCellAnchor>
  <xdr:twoCellAnchor>
    <xdr:from>
      <xdr:col>9</xdr:col>
      <xdr:colOff>504081</xdr:colOff>
      <xdr:row>56</xdr:row>
      <xdr:rowOff>115358</xdr:rowOff>
    </xdr:from>
    <xdr:to>
      <xdr:col>14</xdr:col>
      <xdr:colOff>452243</xdr:colOff>
      <xdr:row>58</xdr:row>
      <xdr:rowOff>23425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SpPr txBox="1"/>
      </xdr:nvSpPr>
      <xdr:spPr>
        <a:xfrm>
          <a:off x="5989423" y="11844866"/>
          <a:ext cx="2990851" cy="30374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CARRYING</a:t>
          </a:r>
        </a:p>
      </xdr:txBody>
    </xdr:sp>
    <xdr:clientData/>
  </xdr:twoCellAnchor>
  <xdr:twoCellAnchor>
    <xdr:from>
      <xdr:col>9</xdr:col>
      <xdr:colOff>205209</xdr:colOff>
      <xdr:row>23</xdr:row>
      <xdr:rowOff>14817</xdr:rowOff>
    </xdr:from>
    <xdr:to>
      <xdr:col>14</xdr:col>
      <xdr:colOff>12613</xdr:colOff>
      <xdr:row>24</xdr:row>
      <xdr:rowOff>129424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300-000024000000}"/>
            </a:ext>
          </a:extLst>
        </xdr:cNvPr>
        <xdr:cNvSpPr txBox="1"/>
      </xdr:nvSpPr>
      <xdr:spPr>
        <a:xfrm>
          <a:off x="5726534" y="5162550"/>
          <a:ext cx="2879725" cy="30585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UPPER</a:t>
          </a:r>
          <a:r>
            <a:rPr lang="en-US" sz="1400" b="1" baseline="0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 EXTREMITY INTENSIVE</a:t>
          </a:r>
          <a:endParaRPr lang="en-US" sz="1400" b="1">
            <a:solidFill>
              <a:srgbClr val="C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451907</xdr:colOff>
      <xdr:row>56</xdr:row>
      <xdr:rowOff>6350</xdr:rowOff>
    </xdr:from>
    <xdr:to>
      <xdr:col>4</xdr:col>
      <xdr:colOff>224346</xdr:colOff>
      <xdr:row>68</xdr:row>
      <xdr:rowOff>162124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445557" y="11731625"/>
          <a:ext cx="2214033" cy="2560320"/>
        </a:xfrm>
        <a:prstGeom prst="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0</xdr:col>
      <xdr:colOff>591606</xdr:colOff>
      <xdr:row>56</xdr:row>
      <xdr:rowOff>115358</xdr:rowOff>
    </xdr:from>
    <xdr:to>
      <xdr:col>4</xdr:col>
      <xdr:colOff>80436</xdr:colOff>
      <xdr:row>58</xdr:row>
      <xdr:rowOff>44465</xdr:rowOff>
    </xdr:to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300-000028000000}"/>
            </a:ext>
          </a:extLst>
        </xdr:cNvPr>
        <xdr:cNvSpPr txBox="1"/>
      </xdr:nvSpPr>
      <xdr:spPr>
        <a:xfrm>
          <a:off x="590548" y="11844866"/>
          <a:ext cx="1924050" cy="32490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OFFICE</a:t>
          </a:r>
        </a:p>
      </xdr:txBody>
    </xdr:sp>
    <xdr:clientData/>
  </xdr:twoCellAnchor>
  <xdr:twoCellAnchor editAs="oneCell">
    <xdr:from>
      <xdr:col>0</xdr:col>
      <xdr:colOff>59179</xdr:colOff>
      <xdr:row>0</xdr:row>
      <xdr:rowOff>47625</xdr:rowOff>
    </xdr:from>
    <xdr:to>
      <xdr:col>1</xdr:col>
      <xdr:colOff>321821</xdr:colOff>
      <xdr:row>2</xdr:row>
      <xdr:rowOff>228600</xdr:rowOff>
    </xdr:to>
    <xdr:pic>
      <xdr:nvPicPr>
        <xdr:cNvPr id="70136" name="Picture 41">
          <a:extLst>
            <a:ext uri="{FF2B5EF4-FFF2-40B4-BE49-F238E27FC236}">
              <a16:creationId xmlns:a16="http://schemas.microsoft.com/office/drawing/2014/main" id="{00000000-0008-0000-0300-0000F811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59179" y="47625"/>
          <a:ext cx="872242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173314</xdr:colOff>
      <xdr:row>56</xdr:row>
      <xdr:rowOff>6350</xdr:rowOff>
    </xdr:from>
    <xdr:to>
      <xdr:col>8</xdr:col>
      <xdr:colOff>280526</xdr:colOff>
      <xdr:row>68</xdr:row>
      <xdr:rowOff>162124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300-00002B000000}"/>
            </a:ext>
          </a:extLst>
        </xdr:cNvPr>
        <xdr:cNvSpPr/>
      </xdr:nvSpPr>
      <xdr:spPr>
        <a:xfrm>
          <a:off x="3218139" y="11731625"/>
          <a:ext cx="1941272" cy="2560320"/>
        </a:xfrm>
        <a:prstGeom prst="rect">
          <a:avLst/>
        </a:prstGeom>
        <a:solidFill>
          <a:schemeClr val="bg1"/>
        </a:solidFill>
        <a:ln w="381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endParaRPr lang="en-US"/>
        </a:p>
      </xdr:txBody>
    </xdr:sp>
    <xdr:clientData/>
  </xdr:twoCellAnchor>
  <xdr:twoCellAnchor>
    <xdr:from>
      <xdr:col>5</xdr:col>
      <xdr:colOff>224788</xdr:colOff>
      <xdr:row>56</xdr:row>
      <xdr:rowOff>115358</xdr:rowOff>
    </xdr:from>
    <xdr:to>
      <xdr:col>8</xdr:col>
      <xdr:colOff>224837</xdr:colOff>
      <xdr:row>58</xdr:row>
      <xdr:rowOff>7442</xdr:rowOff>
    </xdr:to>
    <xdr:sp macro="" textlink="">
      <xdr:nvSpPr>
        <xdr:cNvPr id="45" name="TextBox 44">
          <a:extLst>
            <a:ext uri="{FF2B5EF4-FFF2-40B4-BE49-F238E27FC236}">
              <a16:creationId xmlns:a16="http://schemas.microsoft.com/office/drawing/2014/main" id="{00000000-0008-0000-0300-00002D000000}"/>
            </a:ext>
          </a:extLst>
        </xdr:cNvPr>
        <xdr:cNvSpPr txBox="1"/>
      </xdr:nvSpPr>
      <xdr:spPr>
        <a:xfrm>
          <a:off x="3269613" y="11844866"/>
          <a:ext cx="1838325" cy="287868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400" b="1">
              <a:solidFill>
                <a:srgbClr val="C00000"/>
              </a:solidFill>
              <a:latin typeface="Arial" panose="020B0604020202020204" pitchFamily="34" charset="0"/>
              <a:cs typeface="Arial" panose="020B0604020202020204" pitchFamily="34" charset="0"/>
            </a:rPr>
            <a:t>MUSCLE FATIGUE</a:t>
          </a:r>
        </a:p>
      </xdr:txBody>
    </xdr:sp>
    <xdr:clientData/>
  </xdr:twoCellAnchor>
  <xdr:twoCellAnchor>
    <xdr:from>
      <xdr:col>12</xdr:col>
      <xdr:colOff>582112</xdr:colOff>
      <xdr:row>11</xdr:row>
      <xdr:rowOff>79375</xdr:rowOff>
    </xdr:from>
    <xdr:to>
      <xdr:col>14</xdr:col>
      <xdr:colOff>418012</xdr:colOff>
      <xdr:row>19</xdr:row>
      <xdr:rowOff>104775</xdr:rowOff>
    </xdr:to>
    <xdr:grpSp>
      <xdr:nvGrpSpPr>
        <xdr:cNvPr id="28" name="Group 27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C6A516DF-B20A-DDDE-7AAE-B6C5F47CD74E}"/>
            </a:ext>
          </a:extLst>
        </xdr:cNvPr>
        <xdr:cNvGrpSpPr/>
      </xdr:nvGrpSpPr>
      <xdr:grpSpPr>
        <a:xfrm>
          <a:off x="7897312" y="2828925"/>
          <a:ext cx="1055100" cy="1651000"/>
          <a:chOff x="7897312" y="2828925"/>
          <a:chExt cx="1055100" cy="1651000"/>
        </a:xfrm>
      </xdr:grpSpPr>
      <xdr:sp macro="" textlink="">
        <xdr:nvSpPr>
          <xdr:cNvPr id="27" name="TextBox 26">
            <a:extLst>
              <a:ext uri="{FF2B5EF4-FFF2-40B4-BE49-F238E27FC236}">
                <a16:creationId xmlns:a16="http://schemas.microsoft.com/office/drawing/2014/main" id="{00000000-0008-0000-0300-00001B000000}"/>
              </a:ext>
            </a:extLst>
          </xdr:cNvPr>
          <xdr:cNvSpPr txBox="1"/>
        </xdr:nvSpPr>
        <xdr:spPr bwMode="auto">
          <a:xfrm>
            <a:off x="7934325" y="4238020"/>
            <a:ext cx="981075" cy="24190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One-Handed</a:t>
            </a:r>
          </a:p>
        </xdr:txBody>
      </xdr:sp>
      <xdr:pic>
        <xdr:nvPicPr>
          <xdr:cNvPr id="70207" name="Picture 7">
            <a:extLst>
              <a:ext uri="{FF2B5EF4-FFF2-40B4-BE49-F238E27FC236}">
                <a16:creationId xmlns:a16="http://schemas.microsoft.com/office/drawing/2014/main" id="{00000000-0008-0000-0300-00003F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7897312" y="2828925"/>
            <a:ext cx="1055100" cy="138367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3</xdr:col>
      <xdr:colOff>561974</xdr:colOff>
      <xdr:row>10</xdr:row>
      <xdr:rowOff>18201</xdr:rowOff>
    </xdr:from>
    <xdr:to>
      <xdr:col>6</xdr:col>
      <xdr:colOff>323849</xdr:colOff>
      <xdr:row>20</xdr:row>
      <xdr:rowOff>57150</xdr:rowOff>
    </xdr:to>
    <xdr:grpSp>
      <xdr:nvGrpSpPr>
        <xdr:cNvPr id="9" name="Group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49857F5-FB86-063B-1C1C-38E078EE9C88}"/>
            </a:ext>
          </a:extLst>
        </xdr:cNvPr>
        <xdr:cNvGrpSpPr/>
      </xdr:nvGrpSpPr>
      <xdr:grpSpPr>
        <a:xfrm>
          <a:off x="2390774" y="2564551"/>
          <a:ext cx="1590675" cy="2070949"/>
          <a:chOff x="2390774" y="2542326"/>
          <a:chExt cx="1590675" cy="2039199"/>
        </a:xfrm>
      </xdr:grpSpPr>
      <xdr:sp macro="" textlink="">
        <xdr:nvSpPr>
          <xdr:cNvPr id="26" name="TextBox 25">
            <a:extLst>
              <a:ext uri="{FF2B5EF4-FFF2-40B4-BE49-F238E27FC236}">
                <a16:creationId xmlns:a16="http://schemas.microsoft.com/office/drawing/2014/main" id="{00000000-0008-0000-0300-00001A000000}"/>
              </a:ext>
            </a:extLst>
          </xdr:cNvPr>
          <xdr:cNvSpPr txBox="1"/>
        </xdr:nvSpPr>
        <xdr:spPr bwMode="auto">
          <a:xfrm>
            <a:off x="2390774" y="4191000"/>
            <a:ext cx="159067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(Liberty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Mutual Equaton)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203" name="Picture 58">
            <a:extLst>
              <a:ext uri="{FF2B5EF4-FFF2-40B4-BE49-F238E27FC236}">
                <a16:creationId xmlns:a16="http://schemas.microsoft.com/office/drawing/2014/main" id="{00000000-0008-0000-0300-00003B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7139" t="-3257" r="21520"/>
          <a:stretch/>
        </xdr:blipFill>
        <xdr:spPr bwMode="auto">
          <a:xfrm>
            <a:off x="2905125" y="2542326"/>
            <a:ext cx="933450" cy="17190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6</xdr:col>
      <xdr:colOff>600075</xdr:colOff>
      <xdr:row>10</xdr:row>
      <xdr:rowOff>43962</xdr:rowOff>
    </xdr:from>
    <xdr:to>
      <xdr:col>9</xdr:col>
      <xdr:colOff>219075</xdr:colOff>
      <xdr:row>20</xdr:row>
      <xdr:rowOff>57150</xdr:rowOff>
    </xdr:to>
    <xdr:grpSp>
      <xdr:nvGrpSpPr>
        <xdr:cNvPr id="10" name="Group 9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C8E52838-5CFD-251F-73EA-D948FF62D1C1}"/>
            </a:ext>
          </a:extLst>
        </xdr:cNvPr>
        <xdr:cNvGrpSpPr/>
      </xdr:nvGrpSpPr>
      <xdr:grpSpPr>
        <a:xfrm>
          <a:off x="4257675" y="2590312"/>
          <a:ext cx="1447800" cy="2045188"/>
          <a:chOff x="4257675" y="2568087"/>
          <a:chExt cx="1447800" cy="2013438"/>
        </a:xfrm>
      </xdr:grpSpPr>
      <xdr:sp macro="" textlink="">
        <xdr:nvSpPr>
          <xdr:cNvPr id="47" name="TextBox 46">
            <a:extLst>
              <a:ext uri="{FF2B5EF4-FFF2-40B4-BE49-F238E27FC236}">
                <a16:creationId xmlns:a16="http://schemas.microsoft.com/office/drawing/2014/main" id="{00000000-0008-0000-0300-00002F000000}"/>
              </a:ext>
            </a:extLst>
          </xdr:cNvPr>
          <xdr:cNvSpPr txBox="1"/>
        </xdr:nvSpPr>
        <xdr:spPr bwMode="auto">
          <a:xfrm>
            <a:off x="4257675" y="4191000"/>
            <a:ext cx="1447800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(while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seated)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201" name="Picture 9">
            <a:extLst>
              <a:ext uri="{FF2B5EF4-FFF2-40B4-BE49-F238E27FC236}">
                <a16:creationId xmlns:a16="http://schemas.microsoft.com/office/drawing/2014/main" id="{00000000-0008-0000-0300-000039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3425" t="10583" r="32551" b="2492"/>
          <a:stretch/>
        </xdr:blipFill>
        <xdr:spPr bwMode="auto">
          <a:xfrm>
            <a:off x="4429125" y="2568087"/>
            <a:ext cx="1009649" cy="181219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</xdr:col>
      <xdr:colOff>581025</xdr:colOff>
      <xdr:row>10</xdr:row>
      <xdr:rowOff>161925</xdr:rowOff>
    </xdr:from>
    <xdr:to>
      <xdr:col>12</xdr:col>
      <xdr:colOff>200025</xdr:colOff>
      <xdr:row>20</xdr:row>
      <xdr:rowOff>57150</xdr:rowOff>
    </xdr:to>
    <xdr:grpSp>
      <xdr:nvGrpSpPr>
        <xdr:cNvPr id="11" name="Group 1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217B3077-C98D-16C4-B337-D502EB8D2428}"/>
            </a:ext>
          </a:extLst>
        </xdr:cNvPr>
        <xdr:cNvGrpSpPr/>
      </xdr:nvGrpSpPr>
      <xdr:grpSpPr>
        <a:xfrm>
          <a:off x="6067425" y="2708275"/>
          <a:ext cx="1447800" cy="1927225"/>
          <a:chOff x="6067425" y="2686050"/>
          <a:chExt cx="1447800" cy="1895475"/>
        </a:xfrm>
      </xdr:grpSpPr>
      <xdr:sp macro="" textlink="">
        <xdr:nvSpPr>
          <xdr:cNvPr id="48" name="TextBox 47">
            <a:extLst>
              <a:ext uri="{FF2B5EF4-FFF2-40B4-BE49-F238E27FC236}">
                <a16:creationId xmlns:a16="http://schemas.microsoft.com/office/drawing/2014/main" id="{00000000-0008-0000-0300-000030000000}"/>
              </a:ext>
            </a:extLst>
          </xdr:cNvPr>
          <xdr:cNvSpPr txBox="1"/>
        </xdr:nvSpPr>
        <xdr:spPr bwMode="auto">
          <a:xfrm>
            <a:off x="6067425" y="4191000"/>
            <a:ext cx="1447800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(while kneeling)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99" name="Picture 10">
            <a:extLst>
              <a:ext uri="{FF2B5EF4-FFF2-40B4-BE49-F238E27FC236}">
                <a16:creationId xmlns:a16="http://schemas.microsoft.com/office/drawing/2014/main" id="{00000000-0008-0000-0300-000037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9998" t="12308" r="27033" b="8600"/>
          <a:stretch/>
        </xdr:blipFill>
        <xdr:spPr bwMode="auto">
          <a:xfrm>
            <a:off x="6200775" y="2686050"/>
            <a:ext cx="1219200" cy="157655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38100</xdr:colOff>
      <xdr:row>25</xdr:row>
      <xdr:rowOff>95250</xdr:rowOff>
    </xdr:from>
    <xdr:to>
      <xdr:col>3</xdr:col>
      <xdr:colOff>552450</xdr:colOff>
      <xdr:row>35</xdr:row>
      <xdr:rowOff>19050</xdr:rowOff>
    </xdr:to>
    <xdr:grpSp>
      <xdr:nvGrpSpPr>
        <xdr:cNvPr id="12" name="Group 11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7784D76-B32C-286C-0F4B-E8D3EA2E98E3}"/>
            </a:ext>
          </a:extLst>
        </xdr:cNvPr>
        <xdr:cNvGrpSpPr/>
      </xdr:nvGrpSpPr>
      <xdr:grpSpPr>
        <a:xfrm>
          <a:off x="647700" y="5689600"/>
          <a:ext cx="1733550" cy="1955800"/>
          <a:chOff x="647700" y="5619750"/>
          <a:chExt cx="1733550" cy="1924050"/>
        </a:xfrm>
      </xdr:grpSpPr>
      <xdr:sp macro="" textlink="">
        <xdr:nvSpPr>
          <xdr:cNvPr id="32" name="TextBox 31">
            <a:extLst>
              <a:ext uri="{FF2B5EF4-FFF2-40B4-BE49-F238E27FC236}">
                <a16:creationId xmlns:a16="http://schemas.microsoft.com/office/drawing/2014/main" id="{00000000-0008-0000-0300-000020000000}"/>
              </a:ext>
            </a:extLst>
          </xdr:cNvPr>
          <xdr:cNvSpPr txBox="1"/>
        </xdr:nvSpPr>
        <xdr:spPr bwMode="auto">
          <a:xfrm>
            <a:off x="647700" y="6943725"/>
            <a:ext cx="1733550" cy="6000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(horizontal)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(Liberty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Mutual Equation)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97" name="Picture 7">
            <a:extLst>
              <a:ext uri="{FF2B5EF4-FFF2-40B4-BE49-F238E27FC236}">
                <a16:creationId xmlns:a16="http://schemas.microsoft.com/office/drawing/2014/main" id="{00000000-0008-0000-0300-000035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6090" t="-3178" b="-1"/>
          <a:stretch/>
        </xdr:blipFill>
        <xdr:spPr bwMode="auto">
          <a:xfrm>
            <a:off x="758193" y="5619750"/>
            <a:ext cx="1477703" cy="12858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276225</xdr:colOff>
      <xdr:row>25</xdr:row>
      <xdr:rowOff>115593</xdr:rowOff>
    </xdr:from>
    <xdr:to>
      <xdr:col>7</xdr:col>
      <xdr:colOff>180975</xdr:colOff>
      <xdr:row>34</xdr:row>
      <xdr:rowOff>0</xdr:rowOff>
    </xdr:to>
    <xdr:grpSp>
      <xdr:nvGrpSpPr>
        <xdr:cNvPr id="13" name="Group 12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D66FF83-9F21-62CD-0058-054FB2B5186C}"/>
            </a:ext>
          </a:extLst>
        </xdr:cNvPr>
        <xdr:cNvGrpSpPr/>
      </xdr:nvGrpSpPr>
      <xdr:grpSpPr>
        <a:xfrm>
          <a:off x="2714625" y="5709943"/>
          <a:ext cx="1733550" cy="1713207"/>
          <a:chOff x="2714625" y="5640093"/>
          <a:chExt cx="1733550" cy="1684632"/>
        </a:xfrm>
      </xdr:grpSpPr>
      <xdr:sp macro="" textlink="">
        <xdr:nvSpPr>
          <xdr:cNvPr id="51" name="TextBox 50">
            <a:extLst>
              <a:ext uri="{FF2B5EF4-FFF2-40B4-BE49-F238E27FC236}">
                <a16:creationId xmlns:a16="http://schemas.microsoft.com/office/drawing/2014/main" id="{00000000-0008-0000-0300-000033000000}"/>
              </a:ext>
            </a:extLst>
          </xdr:cNvPr>
          <xdr:cNvSpPr txBox="1"/>
        </xdr:nvSpPr>
        <xdr:spPr bwMode="auto">
          <a:xfrm>
            <a:off x="2714625" y="6924675"/>
            <a:ext cx="1733550" cy="4000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(horizontal)</a:t>
            </a:r>
          </a:p>
        </xdr:txBody>
      </xdr:sp>
      <xdr:pic>
        <xdr:nvPicPr>
          <xdr:cNvPr id="70195" name="Picture 8">
            <a:extLst>
              <a:ext uri="{FF2B5EF4-FFF2-40B4-BE49-F238E27FC236}">
                <a16:creationId xmlns:a16="http://schemas.microsoft.com/office/drawing/2014/main" id="{00000000-0008-0000-0300-000033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20098"/>
          <a:stretch/>
        </xdr:blipFill>
        <xdr:spPr bwMode="auto">
          <a:xfrm>
            <a:off x="2762250" y="5640093"/>
            <a:ext cx="1552575" cy="134820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276225</xdr:colOff>
      <xdr:row>34</xdr:row>
      <xdr:rowOff>47792</xdr:rowOff>
    </xdr:from>
    <xdr:to>
      <xdr:col>7</xdr:col>
      <xdr:colOff>180975</xdr:colOff>
      <xdr:row>44</xdr:row>
      <xdr:rowOff>114300</xdr:rowOff>
    </xdr:to>
    <xdr:grpSp>
      <xdr:nvGrpSpPr>
        <xdr:cNvPr id="15" name="Group 14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E1049A8C-C400-9E4E-558F-ECC8665E7875}"/>
            </a:ext>
          </a:extLst>
        </xdr:cNvPr>
        <xdr:cNvGrpSpPr/>
      </xdr:nvGrpSpPr>
      <xdr:grpSpPr>
        <a:xfrm>
          <a:off x="2714625" y="7470942"/>
          <a:ext cx="1733550" cy="2098508"/>
          <a:chOff x="2714625" y="7372517"/>
          <a:chExt cx="1733550" cy="2066758"/>
        </a:xfrm>
      </xdr:grpSpPr>
      <xdr:sp macro="" textlink="">
        <xdr:nvSpPr>
          <xdr:cNvPr id="52" name="TextBox 51">
            <a:extLst>
              <a:ext uri="{FF2B5EF4-FFF2-40B4-BE49-F238E27FC236}">
                <a16:creationId xmlns:a16="http://schemas.microsoft.com/office/drawing/2014/main" id="{00000000-0008-0000-0300-000034000000}"/>
              </a:ext>
            </a:extLst>
          </xdr:cNvPr>
          <xdr:cNvSpPr txBox="1"/>
        </xdr:nvSpPr>
        <xdr:spPr bwMode="auto">
          <a:xfrm>
            <a:off x="2714625" y="9001125"/>
            <a:ext cx="1733550" cy="4381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(vertical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93" name="Picture 9">
            <a:extLst>
              <a:ext uri="{FF2B5EF4-FFF2-40B4-BE49-F238E27FC236}">
                <a16:creationId xmlns:a16="http://schemas.microsoft.com/office/drawing/2014/main" id="{00000000-0008-0000-0300-000031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 flipH="1">
            <a:off x="3390900" y="7372517"/>
            <a:ext cx="554429" cy="16409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38100</xdr:colOff>
      <xdr:row>34</xdr:row>
      <xdr:rowOff>163574</xdr:rowOff>
    </xdr:from>
    <xdr:to>
      <xdr:col>3</xdr:col>
      <xdr:colOff>552450</xdr:colOff>
      <xdr:row>44</xdr:row>
      <xdr:rowOff>76200</xdr:rowOff>
    </xdr:to>
    <xdr:grpSp>
      <xdr:nvGrpSpPr>
        <xdr:cNvPr id="14" name="Group 13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D3E762CC-0F55-D942-D7CF-1FA13B8BA869}"/>
            </a:ext>
          </a:extLst>
        </xdr:cNvPr>
        <xdr:cNvGrpSpPr/>
      </xdr:nvGrpSpPr>
      <xdr:grpSpPr>
        <a:xfrm>
          <a:off x="647700" y="7586724"/>
          <a:ext cx="1733550" cy="1944626"/>
          <a:chOff x="647700" y="7488299"/>
          <a:chExt cx="1733550" cy="1912876"/>
        </a:xfrm>
      </xdr:grpSpPr>
      <xdr:sp macro="" textlink="">
        <xdr:nvSpPr>
          <xdr:cNvPr id="49" name="TextBox 48">
            <a:extLst>
              <a:ext uri="{FF2B5EF4-FFF2-40B4-BE49-F238E27FC236}">
                <a16:creationId xmlns:a16="http://schemas.microsoft.com/office/drawing/2014/main" id="{00000000-0008-0000-0300-000031000000}"/>
              </a:ext>
            </a:extLst>
          </xdr:cNvPr>
          <xdr:cNvSpPr txBox="1"/>
        </xdr:nvSpPr>
        <xdr:spPr bwMode="auto">
          <a:xfrm>
            <a:off x="647700" y="9001125"/>
            <a:ext cx="1733550" cy="4000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(vertical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91" name="Picture 10">
            <a:extLst>
              <a:ext uri="{FF2B5EF4-FFF2-40B4-BE49-F238E27FC236}">
                <a16:creationId xmlns:a16="http://schemas.microsoft.com/office/drawing/2014/main" id="{00000000-0008-0000-0300-00002F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266825" y="7488299"/>
            <a:ext cx="464218" cy="154021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4</xdr:col>
      <xdr:colOff>276225</xdr:colOff>
      <xdr:row>44</xdr:row>
      <xdr:rowOff>66675</xdr:rowOff>
    </xdr:from>
    <xdr:to>
      <xdr:col>7</xdr:col>
      <xdr:colOff>200025</xdr:colOff>
      <xdr:row>54</xdr:row>
      <xdr:rowOff>66675</xdr:rowOff>
    </xdr:to>
    <xdr:grpSp>
      <xdr:nvGrpSpPr>
        <xdr:cNvPr id="17" name="Group 16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6C1B286A-4A8C-97B8-9C90-3230480AE839}"/>
            </a:ext>
          </a:extLst>
        </xdr:cNvPr>
        <xdr:cNvGrpSpPr/>
      </xdr:nvGrpSpPr>
      <xdr:grpSpPr>
        <a:xfrm>
          <a:off x="2714625" y="9521825"/>
          <a:ext cx="1752600" cy="2032000"/>
          <a:chOff x="2714625" y="9391650"/>
          <a:chExt cx="1752600" cy="2000250"/>
        </a:xfrm>
      </xdr:grpSpPr>
      <xdr:sp macro="" textlink="">
        <xdr:nvSpPr>
          <xdr:cNvPr id="53" name="TextBox 52">
            <a:extLst>
              <a:ext uri="{FF2B5EF4-FFF2-40B4-BE49-F238E27FC236}">
                <a16:creationId xmlns:a16="http://schemas.microsoft.com/office/drawing/2014/main" id="{00000000-0008-0000-0300-000035000000}"/>
              </a:ext>
            </a:extLst>
          </xdr:cNvPr>
          <xdr:cNvSpPr txBox="1"/>
        </xdr:nvSpPr>
        <xdr:spPr bwMode="auto">
          <a:xfrm>
            <a:off x="2714625" y="10991850"/>
            <a:ext cx="1733550" cy="400050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(lateral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89" name="Picture 11">
            <a:extLst>
              <a:ext uri="{FF2B5EF4-FFF2-40B4-BE49-F238E27FC236}">
                <a16:creationId xmlns:a16="http://schemas.microsoft.com/office/drawing/2014/main" id="{00000000-0008-0000-0300-00002D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660" r="13938"/>
          <a:stretch/>
        </xdr:blipFill>
        <xdr:spPr bwMode="auto">
          <a:xfrm>
            <a:off x="2804659" y="9391650"/>
            <a:ext cx="1662566" cy="15489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</xdr:col>
      <xdr:colOff>38100</xdr:colOff>
      <xdr:row>44</xdr:row>
      <xdr:rowOff>152972</xdr:rowOff>
    </xdr:from>
    <xdr:to>
      <xdr:col>3</xdr:col>
      <xdr:colOff>552450</xdr:colOff>
      <xdr:row>54</xdr:row>
      <xdr:rowOff>66675</xdr:rowOff>
    </xdr:to>
    <xdr:grpSp>
      <xdr:nvGrpSpPr>
        <xdr:cNvPr id="16" name="Group 1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B6CD5C42-723C-325E-2CF1-180FF0E2901D}"/>
            </a:ext>
          </a:extLst>
        </xdr:cNvPr>
        <xdr:cNvGrpSpPr/>
      </xdr:nvGrpSpPr>
      <xdr:grpSpPr>
        <a:xfrm>
          <a:off x="647700" y="9608122"/>
          <a:ext cx="1733550" cy="1945703"/>
          <a:chOff x="647700" y="9477947"/>
          <a:chExt cx="1733550" cy="1913953"/>
        </a:xfrm>
      </xdr:grpSpPr>
      <xdr:sp macro="" textlink="">
        <xdr:nvSpPr>
          <xdr:cNvPr id="50" name="TextBox 49">
            <a:extLst>
              <a:ext uri="{FF2B5EF4-FFF2-40B4-BE49-F238E27FC236}">
                <a16:creationId xmlns:a16="http://schemas.microsoft.com/office/drawing/2014/main" id="{00000000-0008-0000-0300-000032000000}"/>
              </a:ext>
            </a:extLst>
          </xdr:cNvPr>
          <xdr:cNvSpPr txBox="1"/>
        </xdr:nvSpPr>
        <xdr:spPr bwMode="auto">
          <a:xfrm>
            <a:off x="647700" y="10944225"/>
            <a:ext cx="1733550" cy="4476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(lateral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87" name="Picture 12">
            <a:extLst>
              <a:ext uri="{FF2B5EF4-FFF2-40B4-BE49-F238E27FC236}">
                <a16:creationId xmlns:a16="http://schemas.microsoft.com/office/drawing/2014/main" id="{00000000-0008-0000-0300-00002B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1028700" y="9477947"/>
            <a:ext cx="922997" cy="14377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533400</xdr:colOff>
      <xdr:row>26</xdr:row>
      <xdr:rowOff>28575</xdr:rowOff>
    </xdr:from>
    <xdr:to>
      <xdr:col>10</xdr:col>
      <xdr:colOff>409575</xdr:colOff>
      <xdr:row>34</xdr:row>
      <xdr:rowOff>0</xdr:rowOff>
    </xdr:to>
    <xdr:grpSp>
      <xdr:nvGrpSpPr>
        <xdr:cNvPr id="20" name="Group 1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17955606-9491-0E40-03EA-22757BA776B6}"/>
            </a:ext>
          </a:extLst>
        </xdr:cNvPr>
        <xdr:cNvGrpSpPr/>
      </xdr:nvGrpSpPr>
      <xdr:grpSpPr>
        <a:xfrm>
          <a:off x="5410200" y="5826125"/>
          <a:ext cx="1095375" cy="1597025"/>
          <a:chOff x="5410200" y="5753100"/>
          <a:chExt cx="1095375" cy="1571625"/>
        </a:xfrm>
      </xdr:grpSpPr>
      <xdr:sp macro="" textlink="">
        <xdr:nvSpPr>
          <xdr:cNvPr id="37" name="TextBox 36">
            <a:extLst>
              <a:ext uri="{FF2B5EF4-FFF2-40B4-BE49-F238E27FC236}">
                <a16:creationId xmlns:a16="http://schemas.microsoft.com/office/drawing/2014/main" id="{00000000-0008-0000-0300-000025000000}"/>
              </a:ext>
            </a:extLst>
          </xdr:cNvPr>
          <xdr:cNvSpPr txBox="1"/>
        </xdr:nvSpPr>
        <xdr:spPr bwMode="auto">
          <a:xfrm>
            <a:off x="5410200" y="6934200"/>
            <a:ext cx="1085850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Arms/Shoulders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(RULA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85" name="Picture 62048">
            <a:extLst>
              <a:ext uri="{FF2B5EF4-FFF2-40B4-BE49-F238E27FC236}">
                <a16:creationId xmlns:a16="http://schemas.microsoft.com/office/drawing/2014/main" id="{00000000-0008-0000-0300-000029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7151" t="-5609" r="7817" b="1"/>
          <a:stretch/>
        </xdr:blipFill>
        <xdr:spPr bwMode="auto">
          <a:xfrm>
            <a:off x="5524500" y="5753100"/>
            <a:ext cx="981075" cy="117474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445206</xdr:colOff>
      <xdr:row>27</xdr:row>
      <xdr:rowOff>104774</xdr:rowOff>
    </xdr:from>
    <xdr:to>
      <xdr:col>14</xdr:col>
      <xdr:colOff>276225</xdr:colOff>
      <xdr:row>34</xdr:row>
      <xdr:rowOff>0</xdr:rowOff>
    </xdr:to>
    <xdr:grpSp>
      <xdr:nvGrpSpPr>
        <xdr:cNvPr id="42" name="Group 41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F27F0016-4333-5756-D306-FED1B4C50E59}"/>
            </a:ext>
          </a:extLst>
        </xdr:cNvPr>
        <xdr:cNvGrpSpPr/>
      </xdr:nvGrpSpPr>
      <xdr:grpSpPr>
        <a:xfrm>
          <a:off x="7150806" y="6105524"/>
          <a:ext cx="1659819" cy="1317626"/>
          <a:chOff x="7150806" y="6029324"/>
          <a:chExt cx="1659819" cy="1295401"/>
        </a:xfrm>
      </xdr:grpSpPr>
      <xdr:sp macro="" textlink="">
        <xdr:nvSpPr>
          <xdr:cNvPr id="38" name="TextBox 37">
            <a:extLst>
              <a:ext uri="{FF2B5EF4-FFF2-40B4-BE49-F238E27FC236}">
                <a16:creationId xmlns:a16="http://schemas.microsoft.com/office/drawing/2014/main" id="{00000000-0008-0000-0300-000026000000}"/>
              </a:ext>
            </a:extLst>
          </xdr:cNvPr>
          <xdr:cNvSpPr txBox="1"/>
        </xdr:nvSpPr>
        <xdr:spPr bwMode="auto">
          <a:xfrm>
            <a:off x="7172325" y="6934200"/>
            <a:ext cx="1562100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Hands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Only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(Revised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</a:t>
            </a:r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Strain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Index)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83" name="Picture 62052">
            <a:extLst>
              <a:ext uri="{FF2B5EF4-FFF2-40B4-BE49-F238E27FC236}">
                <a16:creationId xmlns:a16="http://schemas.microsoft.com/office/drawing/2014/main" id="{00000000-0008-0000-0300-000027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5826" b="28797"/>
          <a:stretch/>
        </xdr:blipFill>
        <xdr:spPr bwMode="auto">
          <a:xfrm>
            <a:off x="7150806" y="6029324"/>
            <a:ext cx="1659819" cy="8001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8</xdr:col>
      <xdr:colOff>485774</xdr:colOff>
      <xdr:row>36</xdr:row>
      <xdr:rowOff>51383</xdr:rowOff>
    </xdr:from>
    <xdr:to>
      <xdr:col>10</xdr:col>
      <xdr:colOff>400050</xdr:colOff>
      <xdr:row>44</xdr:row>
      <xdr:rowOff>57150</xdr:rowOff>
    </xdr:to>
    <xdr:grpSp>
      <xdr:nvGrpSpPr>
        <xdr:cNvPr id="19" name="Group 18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8914FF2C-73CE-1122-3701-C23B8CD1D2BA}"/>
            </a:ext>
          </a:extLst>
        </xdr:cNvPr>
        <xdr:cNvGrpSpPr/>
      </xdr:nvGrpSpPr>
      <xdr:grpSpPr>
        <a:xfrm>
          <a:off x="5362574" y="7880933"/>
          <a:ext cx="1133476" cy="1631367"/>
          <a:chOff x="5362574" y="7880933"/>
          <a:chExt cx="1133476" cy="1631367"/>
        </a:xfrm>
      </xdr:grpSpPr>
      <xdr:sp macro="" textlink="">
        <xdr:nvSpPr>
          <xdr:cNvPr id="55" name="TextBox 54">
            <a:extLst>
              <a:ext uri="{FF2B5EF4-FFF2-40B4-BE49-F238E27FC236}">
                <a16:creationId xmlns:a16="http://schemas.microsoft.com/office/drawing/2014/main" id="{00000000-0008-0000-0300-000037000000}"/>
              </a:ext>
            </a:extLst>
          </xdr:cNvPr>
          <xdr:cNvSpPr txBox="1"/>
        </xdr:nvSpPr>
        <xdr:spPr bwMode="auto">
          <a:xfrm>
            <a:off x="5419725" y="9115425"/>
            <a:ext cx="1076325" cy="3968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Forearm &amp; Fist</a:t>
            </a:r>
          </a:p>
          <a:p>
            <a:pPr algn="ctr"/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Clearance</a:t>
            </a:r>
          </a:p>
        </xdr:txBody>
      </xdr:sp>
      <xdr:pic>
        <xdr:nvPicPr>
          <xdr:cNvPr id="70179" name="Picture 62055">
            <a:extLst>
              <a:ext uri="{FF2B5EF4-FFF2-40B4-BE49-F238E27FC236}">
                <a16:creationId xmlns:a16="http://schemas.microsoft.com/office/drawing/2014/main" id="{00000000-0008-0000-0300-000023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362574" y="7880933"/>
            <a:ext cx="1106725" cy="109796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</xdr:col>
      <xdr:colOff>4763</xdr:colOff>
      <xdr:row>37</xdr:row>
      <xdr:rowOff>0</xdr:rowOff>
    </xdr:from>
    <xdr:to>
      <xdr:col>14</xdr:col>
      <xdr:colOff>228601</xdr:colOff>
      <xdr:row>43</xdr:row>
      <xdr:rowOff>104775</xdr:rowOff>
    </xdr:to>
    <xdr:grpSp>
      <xdr:nvGrpSpPr>
        <xdr:cNvPr id="22" name="Group 21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FC78AE77-376F-A7A8-659C-862C6286ACF6}"/>
            </a:ext>
          </a:extLst>
        </xdr:cNvPr>
        <xdr:cNvGrpSpPr/>
      </xdr:nvGrpSpPr>
      <xdr:grpSpPr>
        <a:xfrm>
          <a:off x="7319963" y="8032750"/>
          <a:ext cx="1443038" cy="1323975"/>
          <a:chOff x="7319963" y="7924800"/>
          <a:chExt cx="1443038" cy="1304925"/>
        </a:xfrm>
      </xdr:grpSpPr>
      <xdr:sp macro="" textlink="">
        <xdr:nvSpPr>
          <xdr:cNvPr id="56" name="TextBox 55">
            <a:extLst>
              <a:ext uri="{FF2B5EF4-FFF2-40B4-BE49-F238E27FC236}">
                <a16:creationId xmlns:a16="http://schemas.microsoft.com/office/drawing/2014/main" id="{00000000-0008-0000-0300-000038000000}"/>
              </a:ext>
            </a:extLst>
          </xdr:cNvPr>
          <xdr:cNvSpPr txBox="1"/>
        </xdr:nvSpPr>
        <xdr:spPr bwMode="auto">
          <a:xfrm>
            <a:off x="7515225" y="8991600"/>
            <a:ext cx="1095375" cy="2381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Wrist Torque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75" name="Picture 62064">
            <a:extLst>
              <a:ext uri="{FF2B5EF4-FFF2-40B4-BE49-F238E27FC236}">
                <a16:creationId xmlns:a16="http://schemas.microsoft.com/office/drawing/2014/main" id="{00000000-0008-0000-0300-00001F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7619" t="16401" b="30341"/>
          <a:stretch/>
        </xdr:blipFill>
        <xdr:spPr bwMode="auto">
          <a:xfrm>
            <a:off x="7353301" y="7924800"/>
            <a:ext cx="1409700" cy="10069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2067" name="Arc 62066">
            <a:extLst>
              <a:ext uri="{FF2B5EF4-FFF2-40B4-BE49-F238E27FC236}">
                <a16:creationId xmlns:a16="http://schemas.microsoft.com/office/drawing/2014/main" id="{00000000-0008-0000-0300-000073F20000}"/>
              </a:ext>
            </a:extLst>
          </xdr:cNvPr>
          <xdr:cNvSpPr>
            <a:spLocks noChangeAspect="1"/>
          </xdr:cNvSpPr>
        </xdr:nvSpPr>
        <xdr:spPr bwMode="auto">
          <a:xfrm rot="10023538">
            <a:off x="7319963" y="8548688"/>
            <a:ext cx="314325" cy="323850"/>
          </a:xfrm>
          <a:prstGeom prst="arc">
            <a:avLst>
              <a:gd name="adj1" fmla="val 17306097"/>
              <a:gd name="adj2" fmla="val 4366208"/>
            </a:avLst>
          </a:prstGeom>
          <a:noFill/>
          <a:ln w="19050" cap="flat" cmpd="sng" algn="ctr">
            <a:solidFill>
              <a:srgbClr val="000000"/>
            </a:solidFill>
            <a:prstDash val="solid"/>
            <a:round/>
            <a:headEnd type="triangle" w="sm" len="sm"/>
            <a:tailEnd type="triangle" w="sm" len="sm"/>
          </a:ln>
          <a:effectLst/>
        </xdr:spPr>
        <xdr:txBody>
          <a:bodyPr vertOverflow="clip" horzOverflow="clip" wrap="square" lIns="18288" tIns="0" rIns="0" bIns="0" rtlCol="0" anchor="t" upright="1"/>
          <a:lstStyle/>
          <a:p>
            <a:endParaRPr lang="en-US"/>
          </a:p>
        </xdr:txBody>
      </xdr:sp>
    </xdr:grpSp>
    <xdr:clientData/>
  </xdr:twoCellAnchor>
  <xdr:twoCellAnchor>
    <xdr:from>
      <xdr:col>8</xdr:col>
      <xdr:colOff>301037</xdr:colOff>
      <xdr:row>45</xdr:row>
      <xdr:rowOff>128868</xdr:rowOff>
    </xdr:from>
    <xdr:to>
      <xdr:col>11</xdr:col>
      <xdr:colOff>98426</xdr:colOff>
      <xdr:row>54</xdr:row>
      <xdr:rowOff>9525</xdr:rowOff>
    </xdr:to>
    <xdr:grpSp>
      <xdr:nvGrpSpPr>
        <xdr:cNvPr id="21" name="Group 20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54B3E24C-26F7-2686-9022-18C8A94B42A6}"/>
            </a:ext>
          </a:extLst>
        </xdr:cNvPr>
        <xdr:cNvGrpSpPr/>
      </xdr:nvGrpSpPr>
      <xdr:grpSpPr>
        <a:xfrm>
          <a:off x="5177837" y="9787218"/>
          <a:ext cx="1626189" cy="1709457"/>
          <a:chOff x="5177837" y="9787218"/>
          <a:chExt cx="1626189" cy="1709457"/>
        </a:xfrm>
      </xdr:grpSpPr>
      <xdr:sp macro="" textlink="">
        <xdr:nvSpPr>
          <xdr:cNvPr id="54" name="TextBox 53">
            <a:extLst>
              <a:ext uri="{FF2B5EF4-FFF2-40B4-BE49-F238E27FC236}">
                <a16:creationId xmlns:a16="http://schemas.microsoft.com/office/drawing/2014/main" id="{00000000-0008-0000-0300-000036000000}"/>
              </a:ext>
            </a:extLst>
          </xdr:cNvPr>
          <xdr:cNvSpPr txBox="1"/>
        </xdr:nvSpPr>
        <xdr:spPr bwMode="auto">
          <a:xfrm>
            <a:off x="5410200" y="11099800"/>
            <a:ext cx="1095375" cy="39687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Hand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Tool</a:t>
            </a:r>
          </a:p>
          <a:p>
            <a:pPr algn="ctr"/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Torque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72" name="Picture 62068">
            <a:extLst>
              <a:ext uri="{FF2B5EF4-FFF2-40B4-BE49-F238E27FC236}">
                <a16:creationId xmlns:a16="http://schemas.microsoft.com/office/drawing/2014/main" id="{00000000-0008-0000-0300-00001C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5177837" y="9787218"/>
            <a:ext cx="1626189" cy="119193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11</xdr:col>
      <xdr:colOff>485775</xdr:colOff>
      <xdr:row>46</xdr:row>
      <xdr:rowOff>85724</xdr:rowOff>
    </xdr:from>
    <xdr:to>
      <xdr:col>14</xdr:col>
      <xdr:colOff>400050</xdr:colOff>
      <xdr:row>54</xdr:row>
      <xdr:rowOff>9525</xdr:rowOff>
    </xdr:to>
    <xdr:grpSp>
      <xdr:nvGrpSpPr>
        <xdr:cNvPr id="25" name="Group 24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474D3EC2-9B81-9DD1-288B-FDF4507E9747}"/>
            </a:ext>
          </a:extLst>
        </xdr:cNvPr>
        <xdr:cNvGrpSpPr/>
      </xdr:nvGrpSpPr>
      <xdr:grpSpPr>
        <a:xfrm>
          <a:off x="7191375" y="9947274"/>
          <a:ext cx="1743075" cy="1549401"/>
          <a:chOff x="7191375" y="9810749"/>
          <a:chExt cx="1743075" cy="1524001"/>
        </a:xfrm>
      </xdr:grpSpPr>
      <xdr:sp macro="" textlink="">
        <xdr:nvSpPr>
          <xdr:cNvPr id="39" name="TextBox 38">
            <a:extLst>
              <a:ext uri="{FF2B5EF4-FFF2-40B4-BE49-F238E27FC236}">
                <a16:creationId xmlns:a16="http://schemas.microsoft.com/office/drawing/2014/main" id="{00000000-0008-0000-0300-000027000000}"/>
              </a:ext>
            </a:extLst>
          </xdr:cNvPr>
          <xdr:cNvSpPr txBox="1"/>
        </xdr:nvSpPr>
        <xdr:spPr bwMode="auto">
          <a:xfrm>
            <a:off x="7191375" y="10944225"/>
            <a:ext cx="174307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Hand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Strength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(Grip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, Pinch, Thumb, Palm)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70" name="Picture 62071">
            <a:extLst>
              <a:ext uri="{FF2B5EF4-FFF2-40B4-BE49-F238E27FC236}">
                <a16:creationId xmlns:a16="http://schemas.microsoft.com/office/drawing/2014/main" id="{00000000-0008-0000-0300-00001A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2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t="15333" r="6273" b="-4864"/>
          <a:stretch/>
        </xdr:blipFill>
        <xdr:spPr bwMode="auto">
          <a:xfrm>
            <a:off x="7218832" y="9810749"/>
            <a:ext cx="1582268" cy="111442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581025</xdr:colOff>
      <xdr:row>58</xdr:row>
      <xdr:rowOff>84202</xdr:rowOff>
    </xdr:from>
    <xdr:to>
      <xdr:col>4</xdr:col>
      <xdr:colOff>76200</xdr:colOff>
      <xdr:row>68</xdr:row>
      <xdr:rowOff>9525</xdr:rowOff>
    </xdr:to>
    <xdr:grpSp>
      <xdr:nvGrpSpPr>
        <xdr:cNvPr id="33" name="Group 32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E0DD6EB-C44C-F8F7-510B-824A5C1F6DBD}"/>
            </a:ext>
          </a:extLst>
        </xdr:cNvPr>
        <xdr:cNvGrpSpPr/>
      </xdr:nvGrpSpPr>
      <xdr:grpSpPr>
        <a:xfrm>
          <a:off x="581025" y="12384152"/>
          <a:ext cx="1933575" cy="1957323"/>
          <a:chOff x="581025" y="12209527"/>
          <a:chExt cx="1933575" cy="1925573"/>
        </a:xfrm>
      </xdr:grpSpPr>
      <xdr:sp macro="" textlink="">
        <xdr:nvSpPr>
          <xdr:cNvPr id="41" name="TextBox 40">
            <a:extLst>
              <a:ext uri="{FF2B5EF4-FFF2-40B4-BE49-F238E27FC236}">
                <a16:creationId xmlns:a16="http://schemas.microsoft.com/office/drawing/2014/main" id="{00000000-0008-0000-0300-000029000000}"/>
              </a:ext>
            </a:extLst>
          </xdr:cNvPr>
          <xdr:cNvSpPr txBox="1"/>
        </xdr:nvSpPr>
        <xdr:spPr bwMode="auto">
          <a:xfrm>
            <a:off x="581025" y="13744575"/>
            <a:ext cx="193357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Office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Ergonomics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(ROSA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68" name="Picture 62">
            <a:extLst>
              <a:ext uri="{FF2B5EF4-FFF2-40B4-BE49-F238E27FC236}">
                <a16:creationId xmlns:a16="http://schemas.microsoft.com/office/drawing/2014/main" id="{00000000-0008-0000-0300-0000181201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 bwMode="auto">
          <a:xfrm>
            <a:off x="886441" y="12209527"/>
            <a:ext cx="1494809" cy="1504927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5</xdr:col>
      <xdr:colOff>514350</xdr:colOff>
      <xdr:row>58</xdr:row>
      <xdr:rowOff>36099</xdr:rowOff>
    </xdr:from>
    <xdr:to>
      <xdr:col>7</xdr:col>
      <xdr:colOff>552450</xdr:colOff>
      <xdr:row>68</xdr:row>
      <xdr:rowOff>9525</xdr:rowOff>
    </xdr:to>
    <xdr:grpSp>
      <xdr:nvGrpSpPr>
        <xdr:cNvPr id="23" name="Group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0D43D9F0-8091-6609-0392-5A3C76BC4C48}"/>
            </a:ext>
          </a:extLst>
        </xdr:cNvPr>
        <xdr:cNvGrpSpPr/>
      </xdr:nvGrpSpPr>
      <xdr:grpSpPr>
        <a:xfrm>
          <a:off x="3562350" y="12336049"/>
          <a:ext cx="1257300" cy="2005426"/>
          <a:chOff x="3562350" y="12161424"/>
          <a:chExt cx="1257300" cy="1973676"/>
        </a:xfrm>
      </xdr:grpSpPr>
      <xdr:sp macro="" textlink="">
        <xdr:nvSpPr>
          <xdr:cNvPr id="46" name="TextBox 45">
            <a:extLst>
              <a:ext uri="{FF2B5EF4-FFF2-40B4-BE49-F238E27FC236}">
                <a16:creationId xmlns:a16="http://schemas.microsoft.com/office/drawing/2014/main" id="{00000000-0008-0000-0300-00002E000000}"/>
              </a:ext>
            </a:extLst>
          </xdr:cNvPr>
          <xdr:cNvSpPr txBox="1"/>
        </xdr:nvSpPr>
        <xdr:spPr bwMode="auto">
          <a:xfrm>
            <a:off x="3562350" y="13744575"/>
            <a:ext cx="1257300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Rodgers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Muscle Fatigue Analysis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66" name="Picture 63">
            <a:extLst>
              <a:ext uri="{FF2B5EF4-FFF2-40B4-BE49-F238E27FC236}">
                <a16:creationId xmlns:a16="http://schemas.microsoft.com/office/drawing/2014/main" id="{00000000-0008-0000-0300-000016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858" t="-5148" r="36814"/>
          <a:stretch/>
        </xdr:blipFill>
        <xdr:spPr bwMode="auto">
          <a:xfrm>
            <a:off x="3905251" y="12161424"/>
            <a:ext cx="571500" cy="15641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9</xdr:col>
      <xdr:colOff>381000</xdr:colOff>
      <xdr:row>58</xdr:row>
      <xdr:rowOff>89031</xdr:rowOff>
    </xdr:from>
    <xdr:to>
      <xdr:col>12</xdr:col>
      <xdr:colOff>180973</xdr:colOff>
      <xdr:row>68</xdr:row>
      <xdr:rowOff>9525</xdr:rowOff>
    </xdr:to>
    <xdr:grpSp>
      <xdr:nvGrpSpPr>
        <xdr:cNvPr id="18" name="Group 1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6031A7FB-CEED-69B7-3C34-15FF50285C50}"/>
            </a:ext>
          </a:extLst>
        </xdr:cNvPr>
        <xdr:cNvGrpSpPr/>
      </xdr:nvGrpSpPr>
      <xdr:grpSpPr>
        <a:xfrm>
          <a:off x="5867400" y="12388981"/>
          <a:ext cx="1628773" cy="1952494"/>
          <a:chOff x="5867400" y="12214356"/>
          <a:chExt cx="1628773" cy="1920744"/>
        </a:xfrm>
      </xdr:grpSpPr>
      <xdr:sp macro="" textlink="">
        <xdr:nvSpPr>
          <xdr:cNvPr id="34" name="TextBox 33">
            <a:extLst>
              <a:ext uri="{FF2B5EF4-FFF2-40B4-BE49-F238E27FC236}">
                <a16:creationId xmlns:a16="http://schemas.microsoft.com/office/drawing/2014/main" id="{00000000-0008-0000-0300-000022000000}"/>
              </a:ext>
            </a:extLst>
          </xdr:cNvPr>
          <xdr:cNvSpPr txBox="1"/>
        </xdr:nvSpPr>
        <xdr:spPr bwMode="auto">
          <a:xfrm>
            <a:off x="5867400" y="13744575"/>
            <a:ext cx="1628773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(Liberty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Mutual Equation)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  <xdr:pic>
        <xdr:nvPicPr>
          <xdr:cNvPr id="70164" name="Picture 68">
            <a:extLst>
              <a:ext uri="{FF2B5EF4-FFF2-40B4-BE49-F238E27FC236}">
                <a16:creationId xmlns:a16="http://schemas.microsoft.com/office/drawing/2014/main" id="{00000000-0008-0000-0300-000014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34000" t="-5281" r="26379"/>
          <a:stretch/>
        </xdr:blipFill>
        <xdr:spPr bwMode="auto">
          <a:xfrm>
            <a:off x="6410326" y="12214356"/>
            <a:ext cx="781050" cy="153022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12</xdr:col>
      <xdr:colOff>523875</xdr:colOff>
      <xdr:row>58</xdr:row>
      <xdr:rowOff>171451</xdr:rowOff>
    </xdr:from>
    <xdr:to>
      <xdr:col>14</xdr:col>
      <xdr:colOff>514350</xdr:colOff>
      <xdr:row>67</xdr:row>
      <xdr:rowOff>66675</xdr:rowOff>
    </xdr:to>
    <xdr:grpSp>
      <xdr:nvGrpSpPr>
        <xdr:cNvPr id="29" name="Group 28">
          <a:hlinkClick xmlns:r="http://schemas.openxmlformats.org/officeDocument/2006/relationships" r:id="rId34"/>
          <a:extLst>
            <a:ext uri="{FF2B5EF4-FFF2-40B4-BE49-F238E27FC236}">
              <a16:creationId xmlns:a16="http://schemas.microsoft.com/office/drawing/2014/main" id="{855CEB7D-BD19-03E4-1E30-F252BF67C919}"/>
            </a:ext>
          </a:extLst>
        </xdr:cNvPr>
        <xdr:cNvGrpSpPr/>
      </xdr:nvGrpSpPr>
      <xdr:grpSpPr>
        <a:xfrm>
          <a:off x="7839075" y="12471401"/>
          <a:ext cx="1209675" cy="1724024"/>
          <a:chOff x="7839075" y="12296776"/>
          <a:chExt cx="1209675" cy="1695449"/>
        </a:xfrm>
      </xdr:grpSpPr>
      <xdr:sp macro="" textlink="">
        <xdr:nvSpPr>
          <xdr:cNvPr id="35" name="TextBox 34">
            <a:extLst>
              <a:ext uri="{FF2B5EF4-FFF2-40B4-BE49-F238E27FC236}">
                <a16:creationId xmlns:a16="http://schemas.microsoft.com/office/drawing/2014/main" id="{00000000-0008-0000-0300-000023000000}"/>
              </a:ext>
            </a:extLst>
          </xdr:cNvPr>
          <xdr:cNvSpPr txBox="1"/>
        </xdr:nvSpPr>
        <xdr:spPr bwMode="auto">
          <a:xfrm>
            <a:off x="7839075" y="13754100"/>
            <a:ext cx="1209675" cy="2381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One-Handed</a:t>
            </a:r>
          </a:p>
        </xdr:txBody>
      </xdr:sp>
      <xdr:pic>
        <xdr:nvPicPr>
          <xdr:cNvPr id="70162" name="Picture 69">
            <a:extLst>
              <a:ext uri="{FF2B5EF4-FFF2-40B4-BE49-F238E27FC236}">
                <a16:creationId xmlns:a16="http://schemas.microsoft.com/office/drawing/2014/main" id="{00000000-0008-0000-0300-000012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40545" t="4726" r="35527" b="5391"/>
          <a:stretch/>
        </xdr:blipFill>
        <xdr:spPr bwMode="auto">
          <a:xfrm>
            <a:off x="8215363" y="12296776"/>
            <a:ext cx="585737" cy="154569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12</xdr:col>
      <xdr:colOff>352425</xdr:colOff>
      <xdr:row>0</xdr:row>
      <xdr:rowOff>133695</xdr:rowOff>
    </xdr:from>
    <xdr:to>
      <xdr:col>15</xdr:col>
      <xdr:colOff>533400</xdr:colOff>
      <xdr:row>1</xdr:row>
      <xdr:rowOff>304454</xdr:rowOff>
    </xdr:to>
    <xdr:pic>
      <xdr:nvPicPr>
        <xdr:cNvPr id="70160" name="Picture 82">
          <a:extLst>
            <a:ext uri="{FF2B5EF4-FFF2-40B4-BE49-F238E27FC236}">
              <a16:creationId xmlns:a16="http://schemas.microsoft.com/office/drawing/2014/main" id="{00000000-0008-0000-0300-000010120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 bwMode="auto">
        <a:xfrm>
          <a:off x="7667625" y="133695"/>
          <a:ext cx="2009775" cy="466034"/>
        </a:xfrm>
        <a:prstGeom prst="rect">
          <a:avLst/>
        </a:prstGeom>
        <a:noFill/>
        <a:ln w="19050">
          <a:noFill/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57149</xdr:colOff>
      <xdr:row>11</xdr:row>
      <xdr:rowOff>28574</xdr:rowOff>
    </xdr:from>
    <xdr:to>
      <xdr:col>3</xdr:col>
      <xdr:colOff>428624</xdr:colOff>
      <xdr:row>20</xdr:row>
      <xdr:rowOff>95250</xdr:rowOff>
    </xdr:to>
    <xdr:grpSp>
      <xdr:nvGrpSpPr>
        <xdr:cNvPr id="8" name="Group 7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FA130E71-4342-764C-8E3E-B8E763A37CF4}"/>
            </a:ext>
          </a:extLst>
        </xdr:cNvPr>
        <xdr:cNvGrpSpPr/>
      </xdr:nvGrpSpPr>
      <xdr:grpSpPr>
        <a:xfrm>
          <a:off x="666749" y="2778124"/>
          <a:ext cx="1590675" cy="1895476"/>
          <a:chOff x="666749" y="2752724"/>
          <a:chExt cx="1590675" cy="1866901"/>
        </a:xfrm>
      </xdr:grpSpPr>
      <xdr:pic>
        <xdr:nvPicPr>
          <xdr:cNvPr id="70205" name="Picture 8">
            <a:extLst>
              <a:ext uri="{FF2B5EF4-FFF2-40B4-BE49-F238E27FC236}">
                <a16:creationId xmlns:a16="http://schemas.microsoft.com/office/drawing/2014/main" id="{00000000-0008-0000-0300-00003D120100}"/>
              </a:ext>
            </a:extLst>
          </xdr:cNvPr>
          <xdr:cNvPicPr>
            <a:picLocks noChangeAspect="1"/>
          </xdr:cNvPicPr>
        </xdr:nvPicPr>
        <xdr:blipFill rotWithShape="1">
          <a:blip xmlns:r="http://schemas.openxmlformats.org/officeDocument/2006/relationships" r:embed="rId3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4241" r="21508"/>
          <a:stretch/>
        </xdr:blipFill>
        <xdr:spPr bwMode="auto">
          <a:xfrm>
            <a:off x="920171" y="2752724"/>
            <a:ext cx="1108654" cy="15068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6" name="TextBox 5">
            <a:extLst>
              <a:ext uri="{FF2B5EF4-FFF2-40B4-BE49-F238E27FC236}">
                <a16:creationId xmlns:a16="http://schemas.microsoft.com/office/drawing/2014/main" id="{31692386-F75D-4533-993A-CD51ED50B475}"/>
              </a:ext>
            </a:extLst>
          </xdr:cNvPr>
          <xdr:cNvSpPr txBox="1"/>
        </xdr:nvSpPr>
        <xdr:spPr bwMode="auto">
          <a:xfrm>
            <a:off x="666749" y="4229100"/>
            <a:ext cx="1590675" cy="390525"/>
          </a:xfrm>
          <a:prstGeom prst="rect">
            <a:avLst/>
          </a:prstGeom>
          <a:solidFill>
            <a:schemeClr val="lt1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lIns="45720" rIns="45720" rtlCol="0" anchor="t">
            <a:noAutofit/>
          </a:bodyPr>
          <a:lstStyle/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Two-Handed</a:t>
            </a:r>
          </a:p>
          <a:p>
            <a:pPr algn="ctr"/>
            <a:r>
              <a:rPr lang="en-US" sz="1000" b="1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(NIOSH</a:t>
            </a:r>
            <a:r>
              <a:rPr lang="en-US" sz="1000" b="1" baseline="0">
                <a:solidFill>
                  <a:schemeClr val="tx1"/>
                </a:solidFill>
                <a:latin typeface="Arial" panose="020B0604020202020204" pitchFamily="34" charset="0"/>
                <a:cs typeface="Arial" panose="020B0604020202020204" pitchFamily="34" charset="0"/>
              </a:rPr>
              <a:t> Lifting Equaton)</a:t>
            </a:r>
            <a:endParaRPr lang="en-US" sz="1000" b="1">
              <a:solidFill>
                <a:schemeClr val="tx1"/>
              </a:solidFill>
              <a:latin typeface="Arial" panose="020B0604020202020204" pitchFamily="34" charset="0"/>
              <a:cs typeface="Arial" panose="020B0604020202020204" pitchFamily="34" charset="0"/>
            </a:endParaRP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</xdr:colOff>
      <xdr:row>0</xdr:row>
      <xdr:rowOff>38100</xdr:rowOff>
    </xdr:from>
    <xdr:to>
      <xdr:col>0</xdr:col>
      <xdr:colOff>552450</xdr:colOff>
      <xdr:row>1</xdr:row>
      <xdr:rowOff>295275</xdr:rowOff>
    </xdr:to>
    <xdr:pic>
      <xdr:nvPicPr>
        <xdr:cNvPr id="47609" name="Picture 1" descr="Center Logo_only color">
          <a:extLst>
            <a:ext uri="{FF2B5EF4-FFF2-40B4-BE49-F238E27FC236}">
              <a16:creationId xmlns:a16="http://schemas.microsoft.com/office/drawing/2014/main" id="{00000000-0008-0000-0500-0000F9B9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38100"/>
          <a:ext cx="50482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13</xdr:col>
      <xdr:colOff>9525</xdr:colOff>
      <xdr:row>7</xdr:row>
      <xdr:rowOff>9525</xdr:rowOff>
    </xdr:from>
    <xdr:to>
      <xdr:col>21</xdr:col>
      <xdr:colOff>47625</xdr:colOff>
      <xdr:row>19</xdr:row>
      <xdr:rowOff>123825</xdr:rowOff>
    </xdr:to>
    <xdr:pic>
      <xdr:nvPicPr>
        <xdr:cNvPr id="47610" name="Picture 2">
          <a:extLst>
            <a:ext uri="{FF2B5EF4-FFF2-40B4-BE49-F238E27FC236}">
              <a16:creationId xmlns:a16="http://schemas.microsoft.com/office/drawing/2014/main" id="{00000000-0008-0000-0500-0000FAB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859" t="1715" r="12831"/>
        <a:stretch>
          <a:fillRect/>
        </a:stretch>
      </xdr:blipFill>
      <xdr:spPr bwMode="auto">
        <a:xfrm>
          <a:off x="9105900" y="1447800"/>
          <a:ext cx="4914900" cy="3638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438150</xdr:colOff>
      <xdr:row>0</xdr:row>
      <xdr:rowOff>95250</xdr:rowOff>
    </xdr:from>
    <xdr:to>
      <xdr:col>11</xdr:col>
      <xdr:colOff>676275</xdr:colOff>
      <xdr:row>1</xdr:row>
      <xdr:rowOff>247650</xdr:rowOff>
    </xdr:to>
    <xdr:pic>
      <xdr:nvPicPr>
        <xdr:cNvPr id="47611" name="Picture 3">
          <a:extLst>
            <a:ext uri="{FF2B5EF4-FFF2-40B4-BE49-F238E27FC236}">
              <a16:creationId xmlns:a16="http://schemas.microsoft.com/office/drawing/2014/main" id="{00000000-0008-0000-0500-0000FBB9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38950" y="95250"/>
          <a:ext cx="1628775" cy="381000"/>
        </a:xfrm>
        <a:prstGeom prst="rect">
          <a:avLst/>
        </a:prstGeom>
        <a:noFill/>
        <a:ln w="1905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0</xdr:row>
      <xdr:rowOff>47625</xdr:rowOff>
    </xdr:from>
    <xdr:to>
      <xdr:col>17</xdr:col>
      <xdr:colOff>571500</xdr:colOff>
      <xdr:row>30</xdr:row>
      <xdr:rowOff>0</xdr:rowOff>
    </xdr:to>
    <xdr:pic>
      <xdr:nvPicPr>
        <xdr:cNvPr id="63046" name="Picture 1">
          <a:extLst>
            <a:ext uri="{FF2B5EF4-FFF2-40B4-BE49-F238E27FC236}">
              <a16:creationId xmlns:a16="http://schemas.microsoft.com/office/drawing/2014/main" id="{00000000-0008-0000-0600-000046F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4900" y="47625"/>
          <a:ext cx="6019800" cy="4810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581025</xdr:colOff>
      <xdr:row>30</xdr:row>
      <xdr:rowOff>123825</xdr:rowOff>
    </xdr:from>
    <xdr:to>
      <xdr:col>17</xdr:col>
      <xdr:colOff>609600</xdr:colOff>
      <xdr:row>45</xdr:row>
      <xdr:rowOff>190500</xdr:rowOff>
    </xdr:to>
    <xdr:pic>
      <xdr:nvPicPr>
        <xdr:cNvPr id="63047" name="Picture 2">
          <a:extLst>
            <a:ext uri="{FF2B5EF4-FFF2-40B4-BE49-F238E27FC236}">
              <a16:creationId xmlns:a16="http://schemas.microsoft.com/office/drawing/2014/main" id="{00000000-0008-0000-0600-000047F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4981575"/>
          <a:ext cx="5514975" cy="3419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47625</xdr:rowOff>
    </xdr:from>
    <xdr:to>
      <xdr:col>7</xdr:col>
      <xdr:colOff>571500</xdr:colOff>
      <xdr:row>32</xdr:row>
      <xdr:rowOff>104775</xdr:rowOff>
    </xdr:to>
    <xdr:pic>
      <xdr:nvPicPr>
        <xdr:cNvPr id="63048" name="Picture 3">
          <a:extLst>
            <a:ext uri="{FF2B5EF4-FFF2-40B4-BE49-F238E27FC236}">
              <a16:creationId xmlns:a16="http://schemas.microsoft.com/office/drawing/2014/main" id="{00000000-0008-0000-0600-000048F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47625"/>
          <a:ext cx="4800600" cy="523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498476</xdr:colOff>
      <xdr:row>28</xdr:row>
      <xdr:rowOff>104774</xdr:rowOff>
    </xdr:from>
    <xdr:to>
      <xdr:col>7</xdr:col>
      <xdr:colOff>487892</xdr:colOff>
      <xdr:row>37</xdr:row>
      <xdr:rowOff>117571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/>
        <a:stretch/>
      </xdr:blipFill>
      <xdr:spPr>
        <a:xfrm>
          <a:off x="2952751" y="4540249"/>
          <a:ext cx="1830916" cy="1852083"/>
        </a:xfrm>
        <a:prstGeom prst="rect">
          <a:avLst/>
        </a:prstGeom>
        <a:ln w="15875">
          <a:solidFill>
            <a:schemeClr val="tx1"/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 editAs="oneCell">
    <xdr:from>
      <xdr:col>0</xdr:col>
      <xdr:colOff>581025</xdr:colOff>
      <xdr:row>36</xdr:row>
      <xdr:rowOff>171450</xdr:rowOff>
    </xdr:from>
    <xdr:to>
      <xdr:col>3</xdr:col>
      <xdr:colOff>104775</xdr:colOff>
      <xdr:row>36</xdr:row>
      <xdr:rowOff>447675</xdr:rowOff>
    </xdr:to>
    <xdr:pic>
      <xdr:nvPicPr>
        <xdr:cNvPr id="63050" name="Picture 6">
          <a:extLst>
            <a:ext uri="{FF2B5EF4-FFF2-40B4-BE49-F238E27FC236}">
              <a16:creationId xmlns:a16="http://schemas.microsoft.com/office/drawing/2014/main" id="{00000000-0008-0000-0600-00004AF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6000750"/>
          <a:ext cx="1352550" cy="27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19050</xdr:colOff>
      <xdr:row>34</xdr:row>
      <xdr:rowOff>38100</xdr:rowOff>
    </xdr:from>
    <xdr:to>
      <xdr:col>4</xdr:col>
      <xdr:colOff>57150</xdr:colOff>
      <xdr:row>36</xdr:row>
      <xdr:rowOff>152400</xdr:rowOff>
    </xdr:to>
    <xdr:pic>
      <xdr:nvPicPr>
        <xdr:cNvPr id="63051" name="Picture 9">
          <a:extLst>
            <a:ext uri="{FF2B5EF4-FFF2-40B4-BE49-F238E27FC236}">
              <a16:creationId xmlns:a16="http://schemas.microsoft.com/office/drawing/2014/main" id="{00000000-0008-0000-0600-00004BF6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" y="5543550"/>
          <a:ext cx="2476500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noFill/>
        <a:ln w="2857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K35"/>
  <sheetViews>
    <sheetView workbookViewId="0">
      <selection activeCell="C4" sqref="C4:F4"/>
    </sheetView>
  </sheetViews>
  <sheetFormatPr defaultRowHeight="12.75" x14ac:dyDescent="0.2"/>
  <cols>
    <col min="1" max="1" width="4" style="98" bestFit="1" customWidth="1"/>
    <col min="2" max="2" width="29.28515625" style="98" customWidth="1"/>
    <col min="3" max="3" width="9" style="98" customWidth="1"/>
    <col min="4" max="5" width="14.28515625" style="98" customWidth="1"/>
    <col min="6" max="6" width="13.28515625" style="98" bestFit="1" customWidth="1"/>
    <col min="7" max="8" width="14.7109375" style="98" customWidth="1"/>
    <col min="9" max="9" width="11.28515625" style="98" customWidth="1"/>
    <col min="10" max="16384" width="9.140625" style="98"/>
  </cols>
  <sheetData>
    <row r="1" spans="1:11" ht="20.25" x14ac:dyDescent="0.3">
      <c r="A1" s="212" t="s">
        <v>205</v>
      </c>
      <c r="B1" s="212"/>
      <c r="C1" s="212"/>
      <c r="D1" s="212"/>
      <c r="E1" s="212"/>
      <c r="F1" s="212"/>
      <c r="G1" s="212"/>
      <c r="H1" s="212"/>
      <c r="I1" s="212"/>
    </row>
    <row r="2" spans="1:11" ht="23.25" x14ac:dyDescent="0.35">
      <c r="A2" s="213" t="s">
        <v>211</v>
      </c>
      <c r="B2" s="213"/>
      <c r="C2" s="213"/>
      <c r="D2" s="213"/>
      <c r="E2" s="213"/>
      <c r="F2" s="213"/>
      <c r="G2" s="213"/>
      <c r="H2" s="213"/>
      <c r="I2" s="213"/>
    </row>
    <row r="4" spans="1:11" x14ac:dyDescent="0.2">
      <c r="B4" s="96" t="s">
        <v>192</v>
      </c>
      <c r="C4" s="209"/>
      <c r="D4" s="209"/>
      <c r="E4" s="209"/>
      <c r="F4" s="209"/>
      <c r="G4" s="96" t="s">
        <v>193</v>
      </c>
      <c r="H4" s="214"/>
      <c r="I4" s="215"/>
      <c r="J4" s="96"/>
    </row>
    <row r="5" spans="1:11" x14ac:dyDescent="0.2">
      <c r="B5" s="96" t="s">
        <v>212</v>
      </c>
      <c r="C5" s="209"/>
      <c r="D5" s="209"/>
      <c r="E5" s="209"/>
      <c r="F5" s="209"/>
      <c r="G5" s="96" t="s">
        <v>213</v>
      </c>
      <c r="H5" s="215"/>
      <c r="I5" s="215"/>
      <c r="J5" s="96"/>
    </row>
    <row r="6" spans="1:11" x14ac:dyDescent="0.2">
      <c r="B6" s="96" t="s">
        <v>12</v>
      </c>
      <c r="C6" s="209"/>
      <c r="D6" s="209"/>
      <c r="E6" s="209"/>
      <c r="F6" s="209"/>
      <c r="G6" s="96" t="s">
        <v>194</v>
      </c>
      <c r="H6" s="210"/>
      <c r="I6" s="210"/>
      <c r="J6" s="96"/>
    </row>
    <row r="7" spans="1:11" x14ac:dyDescent="0.2">
      <c r="A7" s="211" t="s">
        <v>195</v>
      </c>
      <c r="B7" s="211"/>
      <c r="C7" s="210"/>
      <c r="D7" s="210"/>
      <c r="E7" s="97"/>
      <c r="F7" s="97"/>
      <c r="G7" s="96" t="s">
        <v>196</v>
      </c>
      <c r="H7" s="210"/>
      <c r="I7" s="210"/>
      <c r="K7" s="96"/>
    </row>
    <row r="8" spans="1:11" ht="13.5" thickBot="1" x14ac:dyDescent="0.25">
      <c r="B8" s="99"/>
      <c r="C8" s="99"/>
    </row>
    <row r="9" spans="1:11" ht="38.25" x14ac:dyDescent="0.2">
      <c r="A9" s="100" t="s">
        <v>197</v>
      </c>
      <c r="B9" s="207" t="s">
        <v>64</v>
      </c>
      <c r="C9" s="208"/>
      <c r="D9" s="101" t="s">
        <v>198</v>
      </c>
      <c r="E9" s="101" t="s">
        <v>199</v>
      </c>
      <c r="F9" s="101" t="s">
        <v>200</v>
      </c>
      <c r="G9" s="101" t="s">
        <v>201</v>
      </c>
      <c r="H9" s="101" t="s">
        <v>202</v>
      </c>
      <c r="I9" s="102" t="s">
        <v>203</v>
      </c>
    </row>
    <row r="10" spans="1:11" ht="45" customHeight="1" x14ac:dyDescent="0.2">
      <c r="A10" s="103">
        <v>1</v>
      </c>
      <c r="B10" s="201"/>
      <c r="C10" s="201"/>
      <c r="D10" s="83"/>
      <c r="E10" s="116"/>
      <c r="F10" s="116"/>
      <c r="G10" s="116"/>
      <c r="H10" s="116"/>
      <c r="I10" s="117"/>
    </row>
    <row r="11" spans="1:11" ht="45" customHeight="1" x14ac:dyDescent="0.2">
      <c r="A11" s="103">
        <v>2</v>
      </c>
      <c r="B11" s="201"/>
      <c r="C11" s="201"/>
      <c r="D11" s="83"/>
      <c r="E11" s="116"/>
      <c r="F11" s="116"/>
      <c r="G11" s="116"/>
      <c r="H11" s="116"/>
      <c r="I11" s="117"/>
    </row>
    <row r="12" spans="1:11" ht="45" customHeight="1" x14ac:dyDescent="0.2">
      <c r="A12" s="103">
        <v>3</v>
      </c>
      <c r="B12" s="201"/>
      <c r="C12" s="201"/>
      <c r="D12" s="83"/>
      <c r="E12" s="116"/>
      <c r="F12" s="116"/>
      <c r="G12" s="116"/>
      <c r="H12" s="116"/>
      <c r="I12" s="117"/>
    </row>
    <row r="13" spans="1:11" ht="45" customHeight="1" x14ac:dyDescent="0.2">
      <c r="A13" s="103">
        <v>4</v>
      </c>
      <c r="B13" s="201"/>
      <c r="C13" s="201"/>
      <c r="D13" s="83"/>
      <c r="E13" s="116"/>
      <c r="F13" s="116"/>
      <c r="G13" s="116"/>
      <c r="H13" s="116"/>
      <c r="I13" s="117"/>
    </row>
    <row r="14" spans="1:11" ht="45" customHeight="1" x14ac:dyDescent="0.2">
      <c r="A14" s="103">
        <v>5</v>
      </c>
      <c r="B14" s="201"/>
      <c r="C14" s="201"/>
      <c r="D14" s="83"/>
      <c r="E14" s="116"/>
      <c r="F14" s="116"/>
      <c r="G14" s="116"/>
      <c r="H14" s="116"/>
      <c r="I14" s="117"/>
    </row>
    <row r="15" spans="1:11" ht="45" customHeight="1" x14ac:dyDescent="0.2">
      <c r="A15" s="103">
        <v>6</v>
      </c>
      <c r="B15" s="202"/>
      <c r="C15" s="203"/>
      <c r="D15" s="83"/>
      <c r="E15" s="116"/>
      <c r="F15" s="116"/>
      <c r="G15" s="116"/>
      <c r="H15" s="116"/>
      <c r="I15" s="117"/>
    </row>
    <row r="16" spans="1:11" ht="45" customHeight="1" x14ac:dyDescent="0.2">
      <c r="A16" s="103">
        <v>7</v>
      </c>
      <c r="B16" s="202"/>
      <c r="C16" s="203"/>
      <c r="D16" s="83"/>
      <c r="E16" s="116"/>
      <c r="F16" s="116"/>
      <c r="G16" s="118"/>
      <c r="H16" s="118"/>
      <c r="I16" s="117"/>
    </row>
    <row r="17" spans="1:9" ht="45" customHeight="1" x14ac:dyDescent="0.2">
      <c r="A17" s="103">
        <v>8</v>
      </c>
      <c r="B17" s="202"/>
      <c r="C17" s="203"/>
      <c r="D17" s="83"/>
      <c r="E17" s="116"/>
      <c r="F17" s="116"/>
      <c r="G17" s="118"/>
      <c r="H17" s="118"/>
      <c r="I17" s="117"/>
    </row>
    <row r="18" spans="1:9" ht="45" customHeight="1" x14ac:dyDescent="0.2">
      <c r="A18" s="103">
        <v>9</v>
      </c>
      <c r="B18" s="202"/>
      <c r="C18" s="203"/>
      <c r="D18" s="83"/>
      <c r="E18" s="116"/>
      <c r="F18" s="116"/>
      <c r="G18" s="118"/>
      <c r="H18" s="118"/>
      <c r="I18" s="117"/>
    </row>
    <row r="19" spans="1:9" ht="45" customHeight="1" x14ac:dyDescent="0.2">
      <c r="A19" s="103">
        <v>10</v>
      </c>
      <c r="B19" s="202"/>
      <c r="C19" s="203"/>
      <c r="D19" s="83"/>
      <c r="E19" s="116"/>
      <c r="F19" s="116"/>
      <c r="G19" s="118"/>
      <c r="H19" s="118"/>
      <c r="I19" s="117"/>
    </row>
    <row r="20" spans="1:9" ht="45" customHeight="1" x14ac:dyDescent="0.2">
      <c r="A20" s="103">
        <v>11</v>
      </c>
      <c r="B20" s="202"/>
      <c r="C20" s="203"/>
      <c r="D20" s="119"/>
      <c r="E20" s="118"/>
      <c r="F20" s="118"/>
      <c r="G20" s="118"/>
      <c r="H20" s="118"/>
      <c r="I20" s="117"/>
    </row>
    <row r="21" spans="1:9" ht="45" customHeight="1" x14ac:dyDescent="0.2">
      <c r="A21" s="103">
        <v>12</v>
      </c>
      <c r="B21" s="202"/>
      <c r="C21" s="203"/>
      <c r="D21" s="119"/>
      <c r="E21" s="118"/>
      <c r="F21" s="118"/>
      <c r="G21" s="118"/>
      <c r="H21" s="118"/>
      <c r="I21" s="117"/>
    </row>
    <row r="22" spans="1:9" ht="45" customHeight="1" x14ac:dyDescent="0.2">
      <c r="A22" s="103">
        <v>13</v>
      </c>
      <c r="B22" s="202"/>
      <c r="C22" s="203"/>
      <c r="D22" s="119"/>
      <c r="E22" s="118"/>
      <c r="F22" s="118"/>
      <c r="G22" s="118"/>
      <c r="H22" s="118"/>
      <c r="I22" s="117"/>
    </row>
    <row r="23" spans="1:9" ht="45" customHeight="1" x14ac:dyDescent="0.2">
      <c r="A23" s="103">
        <v>14</v>
      </c>
      <c r="B23" s="202"/>
      <c r="C23" s="203"/>
      <c r="D23" s="119"/>
      <c r="E23" s="118"/>
      <c r="F23" s="118"/>
      <c r="G23" s="118"/>
      <c r="H23" s="118"/>
      <c r="I23" s="117"/>
    </row>
    <row r="24" spans="1:9" ht="45" customHeight="1" thickBot="1" x14ac:dyDescent="0.25">
      <c r="A24" s="104">
        <v>15</v>
      </c>
      <c r="B24" s="204"/>
      <c r="C24" s="205"/>
      <c r="D24" s="120"/>
      <c r="E24" s="121"/>
      <c r="F24" s="121"/>
      <c r="G24" s="121"/>
      <c r="H24" s="121"/>
      <c r="I24" s="122"/>
    </row>
    <row r="25" spans="1:9" ht="13.5" thickBot="1" x14ac:dyDescent="0.25">
      <c r="A25" s="105"/>
      <c r="B25" s="106"/>
      <c r="C25" s="106"/>
      <c r="D25" s="106"/>
      <c r="E25" s="106"/>
      <c r="F25" s="106"/>
      <c r="G25" s="106"/>
      <c r="H25" s="106"/>
      <c r="I25" s="106"/>
    </row>
    <row r="26" spans="1:9" x14ac:dyDescent="0.2">
      <c r="A26" s="106"/>
      <c r="B26" s="206" t="s">
        <v>61</v>
      </c>
      <c r="C26" s="190"/>
      <c r="D26" s="191"/>
      <c r="E26" s="107"/>
      <c r="F26" s="190" t="s">
        <v>62</v>
      </c>
      <c r="G26" s="190"/>
      <c r="H26" s="190"/>
      <c r="I26" s="191"/>
    </row>
    <row r="27" spans="1:9" x14ac:dyDescent="0.2">
      <c r="A27" s="106"/>
      <c r="B27" s="108" t="s">
        <v>73</v>
      </c>
      <c r="C27" s="184"/>
      <c r="D27" s="185"/>
      <c r="E27" s="109"/>
      <c r="F27" s="110" t="s">
        <v>71</v>
      </c>
      <c r="G27" s="194"/>
      <c r="H27" s="195"/>
      <c r="I27" s="196"/>
    </row>
    <row r="28" spans="1:9" x14ac:dyDescent="0.2">
      <c r="A28" s="106"/>
      <c r="B28" s="111" t="s">
        <v>55</v>
      </c>
      <c r="C28" s="184"/>
      <c r="D28" s="185"/>
      <c r="E28" s="106"/>
      <c r="F28" s="110" t="s">
        <v>72</v>
      </c>
      <c r="G28" s="184" t="s">
        <v>67</v>
      </c>
      <c r="H28" s="197"/>
      <c r="I28" s="185"/>
    </row>
    <row r="29" spans="1:9" x14ac:dyDescent="0.2">
      <c r="A29" s="106"/>
      <c r="B29" s="111" t="s">
        <v>56</v>
      </c>
      <c r="C29" s="184" t="s">
        <v>65</v>
      </c>
      <c r="D29" s="185"/>
      <c r="E29" s="106"/>
      <c r="F29" s="110" t="s">
        <v>74</v>
      </c>
      <c r="G29" s="194"/>
      <c r="H29" s="195"/>
      <c r="I29" s="196"/>
    </row>
    <row r="30" spans="1:9" x14ac:dyDescent="0.2">
      <c r="A30" s="106"/>
      <c r="B30" s="111" t="s">
        <v>57</v>
      </c>
      <c r="C30" s="192" t="s">
        <v>204</v>
      </c>
      <c r="D30" s="193"/>
      <c r="E30" s="106"/>
      <c r="F30" s="110" t="s">
        <v>68</v>
      </c>
      <c r="G30" s="184" t="s">
        <v>67</v>
      </c>
      <c r="H30" s="197"/>
      <c r="I30" s="185"/>
    </row>
    <row r="31" spans="1:9" ht="13.5" thickBot="1" x14ac:dyDescent="0.25">
      <c r="A31" s="106"/>
      <c r="B31" s="111" t="s">
        <v>58</v>
      </c>
      <c r="C31" s="184" t="s">
        <v>66</v>
      </c>
      <c r="D31" s="185"/>
      <c r="E31" s="112"/>
      <c r="F31" s="113" t="s">
        <v>63</v>
      </c>
      <c r="G31" s="198"/>
      <c r="H31" s="199"/>
      <c r="I31" s="200"/>
    </row>
    <row r="32" spans="1:9" x14ac:dyDescent="0.2">
      <c r="A32" s="106"/>
      <c r="B32" s="111" t="s">
        <v>59</v>
      </c>
      <c r="C32" s="184"/>
      <c r="D32" s="185"/>
      <c r="E32" s="106"/>
      <c r="F32" s="106"/>
      <c r="G32" s="106"/>
      <c r="H32" s="106"/>
      <c r="I32" s="106"/>
    </row>
    <row r="33" spans="1:4" x14ac:dyDescent="0.2">
      <c r="A33" s="106"/>
      <c r="B33" s="111" t="s">
        <v>60</v>
      </c>
      <c r="C33" s="186"/>
      <c r="D33" s="187"/>
    </row>
    <row r="34" spans="1:4" ht="13.5" thickBot="1" x14ac:dyDescent="0.25">
      <c r="A34" s="106"/>
      <c r="B34" s="114"/>
      <c r="C34" s="188"/>
      <c r="D34" s="189"/>
    </row>
    <row r="35" spans="1:4" x14ac:dyDescent="0.2">
      <c r="B35" s="115"/>
      <c r="C35" s="115"/>
      <c r="D35" s="115"/>
    </row>
  </sheetData>
  <sheetProtection password="C989" sheet="1" objects="1" selectLockedCells="1"/>
  <mergeCells count="41">
    <mergeCell ref="A1:I1"/>
    <mergeCell ref="A2:I2"/>
    <mergeCell ref="C4:F4"/>
    <mergeCell ref="H4:I4"/>
    <mergeCell ref="C5:F5"/>
    <mergeCell ref="H5:I5"/>
    <mergeCell ref="C6:F6"/>
    <mergeCell ref="H6:I6"/>
    <mergeCell ref="A7:B7"/>
    <mergeCell ref="C7:D7"/>
    <mergeCell ref="H7:I7"/>
    <mergeCell ref="B9:C9"/>
    <mergeCell ref="B10:C10"/>
    <mergeCell ref="B11:C11"/>
    <mergeCell ref="B12:C12"/>
    <mergeCell ref="B13:C13"/>
    <mergeCell ref="B14:C14"/>
    <mergeCell ref="B15:C15"/>
    <mergeCell ref="C27:D27"/>
    <mergeCell ref="B16:C16"/>
    <mergeCell ref="B17:C17"/>
    <mergeCell ref="B18:C18"/>
    <mergeCell ref="B19:C19"/>
    <mergeCell ref="B20:C20"/>
    <mergeCell ref="B21:C21"/>
    <mergeCell ref="B22:C22"/>
    <mergeCell ref="B23:C23"/>
    <mergeCell ref="B24:C24"/>
    <mergeCell ref="B26:D26"/>
    <mergeCell ref="C32:D32"/>
    <mergeCell ref="C33:D34"/>
    <mergeCell ref="F26:I26"/>
    <mergeCell ref="C30:D30"/>
    <mergeCell ref="C28:D28"/>
    <mergeCell ref="C29:D29"/>
    <mergeCell ref="C31:D31"/>
    <mergeCell ref="G27:I27"/>
    <mergeCell ref="G28:I28"/>
    <mergeCell ref="G29:I29"/>
    <mergeCell ref="G30:I30"/>
    <mergeCell ref="G31:I31"/>
  </mergeCells>
  <pageMargins left="0.7" right="0.7" top="0.75" bottom="0.75" header="0.3" footer="0.3"/>
  <pageSetup scale="73" orientation="portrait" r:id="rId1"/>
  <headerFooter>
    <oddFooter>&amp;R© 12/2016 The Ergonomics Center of North Carolina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9900"/>
  </sheetPr>
  <dimension ref="A2:BD58"/>
  <sheetViews>
    <sheetView showGridLines="0" view="pageLayout" topLeftCell="W1" zoomScaleNormal="80" zoomScaleSheetLayoutView="80" workbookViewId="0">
      <selection activeCell="W40" sqref="W40"/>
    </sheetView>
  </sheetViews>
  <sheetFormatPr defaultRowHeight="12.75" x14ac:dyDescent="0.2"/>
  <cols>
    <col min="12" max="12" width="0.85546875" customWidth="1"/>
    <col min="45" max="48" width="0" hidden="1" customWidth="1"/>
    <col min="49" max="49" width="13.42578125" hidden="1" customWidth="1"/>
    <col min="50" max="51" width="0" hidden="1" customWidth="1"/>
    <col min="52" max="52" width="13.42578125" hidden="1" customWidth="1"/>
    <col min="53" max="54" width="0" hidden="1" customWidth="1"/>
    <col min="55" max="55" width="17.28515625" hidden="1" customWidth="1"/>
    <col min="56" max="57" width="0" hidden="1" customWidth="1"/>
  </cols>
  <sheetData>
    <row r="2" spans="1:56" x14ac:dyDescent="0.2">
      <c r="N2" s="221">
        <f>IF(C12="","",C12)</f>
        <v>0</v>
      </c>
      <c r="O2" s="221"/>
      <c r="P2" s="221"/>
      <c r="Q2" s="221"/>
      <c r="R2" s="221"/>
      <c r="S2" s="221"/>
      <c r="T2" s="221"/>
      <c r="U2" s="221"/>
      <c r="V2" s="221"/>
    </row>
    <row r="3" spans="1:56" ht="12.75" customHeight="1" x14ac:dyDescent="0.2">
      <c r="A3" s="227"/>
      <c r="B3" s="227"/>
      <c r="J3" s="227"/>
      <c r="K3" s="227"/>
      <c r="L3" s="26"/>
      <c r="M3" s="29"/>
      <c r="N3" s="221"/>
      <c r="O3" s="221"/>
      <c r="P3" s="221"/>
      <c r="Q3" s="221"/>
      <c r="R3" s="221"/>
      <c r="S3" s="221"/>
      <c r="T3" s="221"/>
      <c r="U3" s="221"/>
      <c r="V3" s="221"/>
    </row>
    <row r="4" spans="1:56" ht="12.75" customHeight="1" x14ac:dyDescent="0.2">
      <c r="A4" s="227"/>
      <c r="B4" s="227"/>
      <c r="C4" s="230" t="s">
        <v>155</v>
      </c>
      <c r="D4" s="230"/>
      <c r="E4" s="230"/>
      <c r="F4" s="230"/>
      <c r="G4" s="230"/>
      <c r="H4" s="230"/>
      <c r="I4" s="230"/>
      <c r="J4" s="227"/>
      <c r="K4" s="227"/>
      <c r="L4" s="26"/>
      <c r="M4" s="29"/>
      <c r="O4" s="222" t="s">
        <v>188</v>
      </c>
      <c r="P4" s="222"/>
      <c r="Q4" s="222"/>
      <c r="R4" s="222"/>
      <c r="S4" s="222"/>
      <c r="T4" s="222"/>
      <c r="U4" s="222"/>
      <c r="W4" s="29"/>
    </row>
    <row r="5" spans="1:56" ht="12.75" customHeight="1" x14ac:dyDescent="0.2">
      <c r="A5" s="227"/>
      <c r="B5" s="227"/>
      <c r="C5" s="230"/>
      <c r="D5" s="230"/>
      <c r="E5" s="230"/>
      <c r="F5" s="230"/>
      <c r="G5" s="230"/>
      <c r="H5" s="230"/>
      <c r="I5" s="230"/>
      <c r="J5" s="227"/>
      <c r="K5" s="227"/>
      <c r="L5" s="26"/>
      <c r="M5" s="29"/>
      <c r="N5" s="29"/>
      <c r="O5" s="222"/>
      <c r="P5" s="222"/>
      <c r="Q5" s="222"/>
      <c r="R5" s="222"/>
      <c r="S5" s="222"/>
      <c r="T5" s="222"/>
      <c r="U5" s="222"/>
      <c r="V5" s="29"/>
      <c r="W5" s="29"/>
      <c r="AI5" s="220" t="s">
        <v>179</v>
      </c>
      <c r="AJ5" s="220"/>
      <c r="AK5" s="220"/>
      <c r="AL5" s="220"/>
      <c r="AM5" s="220"/>
      <c r="AN5" s="220"/>
      <c r="AO5" s="220"/>
      <c r="AP5" s="220"/>
      <c r="AQ5" s="220"/>
    </row>
    <row r="6" spans="1:56" ht="12.75" customHeight="1" x14ac:dyDescent="0.2">
      <c r="A6" s="227"/>
      <c r="B6" s="227"/>
      <c r="J6" s="227"/>
      <c r="K6" s="227"/>
      <c r="L6" s="26"/>
      <c r="M6" s="225" t="s">
        <v>92</v>
      </c>
      <c r="N6" s="225"/>
      <c r="V6" s="225" t="s">
        <v>93</v>
      </c>
      <c r="W6" s="225"/>
      <c r="AI6" s="220"/>
      <c r="AJ6" s="220"/>
      <c r="AK6" s="220"/>
      <c r="AL6" s="220"/>
      <c r="AM6" s="220"/>
      <c r="AN6" s="220"/>
      <c r="AO6" s="220"/>
      <c r="AP6" s="220"/>
      <c r="AQ6" s="220"/>
    </row>
    <row r="7" spans="1:56" ht="12.75" customHeight="1" x14ac:dyDescent="0.2">
      <c r="M7" s="225"/>
      <c r="N7" s="225"/>
      <c r="V7" s="225"/>
      <c r="W7" s="225"/>
      <c r="AH7" s="28">
        <v>1</v>
      </c>
      <c r="AI7" s="223" t="s">
        <v>45</v>
      </c>
      <c r="AJ7" s="224"/>
      <c r="AK7" s="224"/>
      <c r="AL7" s="224"/>
      <c r="AM7" s="224"/>
      <c r="AN7" s="224"/>
      <c r="AO7" s="224"/>
      <c r="AP7" s="224"/>
      <c r="AQ7" s="224"/>
    </row>
    <row r="8" spans="1:56" ht="12.75" customHeight="1" x14ac:dyDescent="0.2">
      <c r="A8" s="228" t="s">
        <v>157</v>
      </c>
      <c r="B8" s="228"/>
      <c r="C8" s="231">
        <f>'Data collection sheet'!H4</f>
        <v>0</v>
      </c>
      <c r="D8" s="232"/>
      <c r="E8" s="232"/>
      <c r="F8" s="232"/>
      <c r="G8" s="232"/>
      <c r="H8" s="232"/>
      <c r="I8" s="232"/>
      <c r="J8" s="232"/>
      <c r="AH8" s="28"/>
      <c r="AI8" s="224"/>
      <c r="AJ8" s="224"/>
      <c r="AK8" s="224"/>
      <c r="AL8" s="224"/>
      <c r="AM8" s="224"/>
      <c r="AN8" s="224"/>
      <c r="AO8" s="224"/>
      <c r="AP8" s="224"/>
      <c r="AQ8" s="224"/>
    </row>
    <row r="9" spans="1:56" ht="13.5" customHeight="1" thickBot="1" x14ac:dyDescent="0.25">
      <c r="A9" s="228" t="s">
        <v>156</v>
      </c>
      <c r="B9" s="228"/>
      <c r="C9" s="229">
        <f>'Data collection sheet'!C4</f>
        <v>0</v>
      </c>
      <c r="D9" s="229"/>
      <c r="E9" s="229"/>
      <c r="F9" s="229"/>
      <c r="G9" s="229"/>
      <c r="H9" s="229"/>
      <c r="I9" s="229"/>
      <c r="J9" s="229"/>
      <c r="AH9" s="28"/>
      <c r="AI9" s="224"/>
      <c r="AJ9" s="224"/>
      <c r="AK9" s="224"/>
      <c r="AL9" s="224"/>
      <c r="AM9" s="224"/>
      <c r="AN9" s="224"/>
      <c r="AO9" s="224"/>
      <c r="AP9" s="224"/>
      <c r="AQ9" s="224"/>
    </row>
    <row r="10" spans="1:56" ht="18.75" customHeight="1" thickBot="1" x14ac:dyDescent="0.25">
      <c r="A10" s="228" t="s">
        <v>214</v>
      </c>
      <c r="B10" s="228"/>
      <c r="C10" s="229">
        <f>'Data collection sheet'!C5</f>
        <v>0</v>
      </c>
      <c r="D10" s="229"/>
      <c r="E10" s="229"/>
      <c r="F10" s="229"/>
      <c r="G10" s="229"/>
      <c r="H10" s="229"/>
      <c r="I10" s="229"/>
      <c r="J10" s="229"/>
      <c r="N10" s="226" t="s">
        <v>94</v>
      </c>
      <c r="O10" s="226"/>
      <c r="P10" s="95"/>
      <c r="T10" s="226" t="s">
        <v>94</v>
      </c>
      <c r="U10" s="226"/>
      <c r="V10" s="95"/>
      <c r="AH10" s="28">
        <v>2</v>
      </c>
      <c r="AI10" s="223" t="s">
        <v>46</v>
      </c>
      <c r="AJ10" s="224"/>
      <c r="AK10" s="224"/>
      <c r="AL10" s="224"/>
      <c r="AM10" s="224"/>
      <c r="AN10" s="224"/>
      <c r="AO10" s="224"/>
      <c r="AP10" s="224"/>
      <c r="AQ10" s="224"/>
    </row>
    <row r="11" spans="1:56" ht="12.75" customHeight="1" x14ac:dyDescent="0.2">
      <c r="A11" s="228" t="s">
        <v>215</v>
      </c>
      <c r="B11" s="228"/>
      <c r="C11" s="229">
        <f>'Data collection sheet'!H5</f>
        <v>0</v>
      </c>
      <c r="D11" s="229"/>
      <c r="E11" s="229"/>
      <c r="F11" s="229"/>
      <c r="G11" s="229"/>
      <c r="H11" s="229"/>
      <c r="I11" s="229"/>
      <c r="J11" s="229"/>
      <c r="N11" s="10" t="s">
        <v>95</v>
      </c>
      <c r="O11" s="10" t="s">
        <v>96</v>
      </c>
      <c r="P11" s="10" t="s">
        <v>97</v>
      </c>
      <c r="T11" s="10" t="s">
        <v>95</v>
      </c>
      <c r="U11" s="10" t="s">
        <v>96</v>
      </c>
      <c r="V11" s="10" t="s">
        <v>97</v>
      </c>
      <c r="AH11" s="28"/>
      <c r="AI11" s="224"/>
      <c r="AJ11" s="224"/>
      <c r="AK11" s="224"/>
      <c r="AL11" s="224"/>
      <c r="AM11" s="224"/>
      <c r="AN11" s="224"/>
      <c r="AO11" s="224"/>
      <c r="AP11" s="224"/>
      <c r="AQ11" s="224"/>
    </row>
    <row r="12" spans="1:56" ht="18.75" customHeight="1" thickBot="1" x14ac:dyDescent="0.25">
      <c r="A12" s="228" t="s">
        <v>158</v>
      </c>
      <c r="B12" s="228"/>
      <c r="C12" s="229">
        <f>'Data collection sheet'!C6:F6</f>
        <v>0</v>
      </c>
      <c r="D12" s="229"/>
      <c r="E12" s="229"/>
      <c r="F12" s="229"/>
      <c r="G12" s="229"/>
      <c r="H12" s="229"/>
      <c r="I12" s="229"/>
      <c r="J12" s="229"/>
      <c r="N12" s="20"/>
      <c r="O12" s="20"/>
      <c r="P12" s="20"/>
      <c r="T12" s="20"/>
      <c r="U12" s="20"/>
      <c r="V12" s="20"/>
      <c r="AH12" s="28"/>
      <c r="AI12" s="224"/>
      <c r="AJ12" s="224"/>
      <c r="AK12" s="224"/>
      <c r="AL12" s="224"/>
      <c r="AM12" s="224"/>
      <c r="AN12" s="224"/>
      <c r="AO12" s="224"/>
      <c r="AP12" s="224"/>
      <c r="AQ12" s="224"/>
    </row>
    <row r="13" spans="1:56" ht="18.75" customHeight="1" thickBot="1" x14ac:dyDescent="0.25">
      <c r="C13" s="11"/>
      <c r="D13" s="11"/>
      <c r="E13" s="11"/>
      <c r="F13" s="11"/>
      <c r="G13" s="11"/>
      <c r="H13" s="11"/>
      <c r="I13" s="11"/>
      <c r="J13" s="11"/>
      <c r="N13" s="242" t="s">
        <v>98</v>
      </c>
      <c r="O13" s="242"/>
      <c r="P13" s="21" t="str">
        <f>AX28</f>
        <v/>
      </c>
      <c r="T13" s="242" t="s">
        <v>103</v>
      </c>
      <c r="U13" s="242"/>
      <c r="V13" s="21" t="str">
        <f>BA28</f>
        <v/>
      </c>
      <c r="AH13" s="28">
        <v>3</v>
      </c>
      <c r="AI13" s="223" t="s">
        <v>180</v>
      </c>
      <c r="AJ13" s="224"/>
      <c r="AK13" s="224"/>
      <c r="AL13" s="224"/>
      <c r="AM13" s="224"/>
      <c r="AN13" s="224"/>
      <c r="AO13" s="224"/>
      <c r="AP13" s="224"/>
      <c r="AQ13" s="224"/>
      <c r="AU13" s="12" t="s">
        <v>108</v>
      </c>
      <c r="AV13" s="12"/>
      <c r="AW13" s="12"/>
      <c r="BC13" s="235" t="s">
        <v>152</v>
      </c>
      <c r="BD13" s="236"/>
    </row>
    <row r="14" spans="1:56" ht="12.75" customHeight="1" x14ac:dyDescent="0.2">
      <c r="B14" s="27" t="s">
        <v>159</v>
      </c>
      <c r="C14" s="232">
        <f>'Data collection sheet'!B10</f>
        <v>0</v>
      </c>
      <c r="D14" s="232"/>
      <c r="E14" s="232"/>
      <c r="F14" s="232"/>
      <c r="G14" s="232"/>
      <c r="H14" s="232"/>
      <c r="I14" s="232"/>
      <c r="J14" s="232"/>
      <c r="AH14" s="28"/>
      <c r="AI14" s="224"/>
      <c r="AJ14" s="224"/>
      <c r="AK14" s="224"/>
      <c r="AL14" s="224"/>
      <c r="AM14" s="224"/>
      <c r="AN14" s="224"/>
      <c r="AO14" s="224"/>
      <c r="AP14" s="224"/>
      <c r="AQ14" s="224"/>
      <c r="BA14" s="12" t="s">
        <v>90</v>
      </c>
      <c r="BC14" s="237"/>
      <c r="BD14" s="238"/>
    </row>
    <row r="15" spans="1:56" ht="12.75" customHeight="1" x14ac:dyDescent="0.2">
      <c r="B15" s="27" t="s">
        <v>160</v>
      </c>
      <c r="C15" s="232">
        <f>'Data collection sheet'!B11</f>
        <v>0</v>
      </c>
      <c r="D15" s="232"/>
      <c r="E15" s="232"/>
      <c r="F15" s="232"/>
      <c r="G15" s="232"/>
      <c r="H15" s="232"/>
      <c r="I15" s="232"/>
      <c r="J15" s="232"/>
      <c r="AH15" s="28"/>
      <c r="AI15" s="224"/>
      <c r="AJ15" s="224"/>
      <c r="AK15" s="224"/>
      <c r="AL15" s="224"/>
      <c r="AM15" s="224"/>
      <c r="AN15" s="224"/>
      <c r="AO15" s="224"/>
      <c r="AP15" s="224"/>
      <c r="AQ15" s="224"/>
      <c r="AT15">
        <v>1</v>
      </c>
      <c r="AU15" s="13" t="s">
        <v>109</v>
      </c>
      <c r="BA15" s="12" t="s">
        <v>95</v>
      </c>
      <c r="BC15" s="8" t="s">
        <v>3</v>
      </c>
      <c r="BD15" s="7" t="str">
        <f>AX28</f>
        <v/>
      </c>
    </row>
    <row r="16" spans="1:56" ht="13.5" thickBot="1" x14ac:dyDescent="0.25">
      <c r="B16" s="27" t="s">
        <v>161</v>
      </c>
      <c r="C16" s="232">
        <f>'Data collection sheet'!B12</f>
        <v>0</v>
      </c>
      <c r="D16" s="232"/>
      <c r="E16" s="232"/>
      <c r="F16" s="232"/>
      <c r="G16" s="232"/>
      <c r="H16" s="232"/>
      <c r="I16" s="232"/>
      <c r="J16" s="232"/>
      <c r="AH16" s="28">
        <v>4</v>
      </c>
      <c r="AI16" s="223" t="s">
        <v>181</v>
      </c>
      <c r="AJ16" s="224"/>
      <c r="AK16" s="224"/>
      <c r="AL16" s="224"/>
      <c r="AM16" s="224"/>
      <c r="AN16" s="224"/>
      <c r="AO16" s="224"/>
      <c r="AP16" s="224"/>
      <c r="AQ16" s="224"/>
      <c r="AT16">
        <v>2</v>
      </c>
      <c r="AU16" s="13" t="s">
        <v>110</v>
      </c>
      <c r="BA16" s="12" t="s">
        <v>91</v>
      </c>
      <c r="BC16" s="8" t="s">
        <v>139</v>
      </c>
      <c r="BD16" s="7" t="str">
        <f>AX33</f>
        <v/>
      </c>
    </row>
    <row r="17" spans="2:56" ht="16.5" thickBot="1" x14ac:dyDescent="0.25">
      <c r="B17" s="27" t="s">
        <v>162</v>
      </c>
      <c r="C17" s="232">
        <f>'Data collection sheet'!B13</f>
        <v>0</v>
      </c>
      <c r="D17" s="232"/>
      <c r="E17" s="232"/>
      <c r="F17" s="232"/>
      <c r="G17" s="232"/>
      <c r="H17" s="232"/>
      <c r="I17" s="232"/>
      <c r="J17" s="232"/>
      <c r="M17" s="226" t="s">
        <v>94</v>
      </c>
      <c r="N17" s="226"/>
      <c r="O17" s="95"/>
      <c r="U17" s="226" t="s">
        <v>94</v>
      </c>
      <c r="V17" s="226"/>
      <c r="W17" s="95"/>
      <c r="AH17" s="28"/>
      <c r="AI17" s="224"/>
      <c r="AJ17" s="224"/>
      <c r="AK17" s="224"/>
      <c r="AL17" s="224"/>
      <c r="AM17" s="224"/>
      <c r="AN17" s="224"/>
      <c r="AO17" s="224"/>
      <c r="AP17" s="224"/>
      <c r="AQ17" s="224"/>
      <c r="AT17">
        <v>3</v>
      </c>
      <c r="AU17" s="13" t="s">
        <v>111</v>
      </c>
      <c r="BC17" s="8" t="s">
        <v>140</v>
      </c>
      <c r="BD17" s="7" t="str">
        <f>AX38</f>
        <v/>
      </c>
    </row>
    <row r="18" spans="2:56" x14ac:dyDescent="0.2">
      <c r="B18" s="27" t="s">
        <v>163</v>
      </c>
      <c r="C18" s="232">
        <f>'Data collection sheet'!B14</f>
        <v>0</v>
      </c>
      <c r="D18" s="232"/>
      <c r="E18" s="232"/>
      <c r="F18" s="232"/>
      <c r="G18" s="232"/>
      <c r="H18" s="232"/>
      <c r="I18" s="232"/>
      <c r="J18" s="232"/>
      <c r="M18" s="10" t="s">
        <v>95</v>
      </c>
      <c r="N18" s="10" t="s">
        <v>96</v>
      </c>
      <c r="O18" s="10" t="s">
        <v>97</v>
      </c>
      <c r="U18" s="10" t="s">
        <v>95</v>
      </c>
      <c r="V18" s="10" t="s">
        <v>96</v>
      </c>
      <c r="W18" s="10" t="s">
        <v>97</v>
      </c>
      <c r="AH18" s="28"/>
      <c r="AI18" s="224"/>
      <c r="AJ18" s="224"/>
      <c r="AK18" s="224"/>
      <c r="AL18" s="224"/>
      <c r="AM18" s="224"/>
      <c r="AN18" s="224"/>
      <c r="AO18" s="224"/>
      <c r="AP18" s="224"/>
      <c r="AQ18" s="224"/>
      <c r="AT18">
        <v>4</v>
      </c>
      <c r="AU18" s="13" t="s">
        <v>112</v>
      </c>
      <c r="BC18" s="8" t="s">
        <v>141</v>
      </c>
      <c r="BD18" s="7" t="str">
        <f>AX43</f>
        <v/>
      </c>
    </row>
    <row r="19" spans="2:56" ht="16.5" thickBot="1" x14ac:dyDescent="0.25">
      <c r="B19" s="27" t="s">
        <v>164</v>
      </c>
      <c r="C19" s="232">
        <f>'Data collection sheet'!B15</f>
        <v>0</v>
      </c>
      <c r="D19" s="232"/>
      <c r="E19" s="232"/>
      <c r="F19" s="232"/>
      <c r="G19" s="232"/>
      <c r="H19" s="232"/>
      <c r="I19" s="232"/>
      <c r="J19" s="232"/>
      <c r="M19" s="20"/>
      <c r="N19" s="20"/>
      <c r="O19" s="20"/>
      <c r="U19" s="20"/>
      <c r="V19" s="20"/>
      <c r="W19" s="20"/>
      <c r="AH19" s="28">
        <v>5</v>
      </c>
      <c r="AI19" s="223" t="s">
        <v>182</v>
      </c>
      <c r="AJ19" s="224"/>
      <c r="AK19" s="224"/>
      <c r="AL19" s="224"/>
      <c r="AM19" s="224"/>
      <c r="AN19" s="224"/>
      <c r="AO19" s="224"/>
      <c r="AP19" s="224"/>
      <c r="AQ19" s="224"/>
      <c r="AT19">
        <v>5</v>
      </c>
      <c r="AU19" s="13" t="s">
        <v>113</v>
      </c>
      <c r="BC19" s="8" t="s">
        <v>142</v>
      </c>
      <c r="BD19" s="7" t="str">
        <f>AX48</f>
        <v/>
      </c>
    </row>
    <row r="20" spans="2:56" ht="18.75" thickBot="1" x14ac:dyDescent="0.25">
      <c r="B20" s="27" t="s">
        <v>165</v>
      </c>
      <c r="C20" s="232">
        <f>'Data collection sheet'!B16</f>
        <v>0</v>
      </c>
      <c r="D20" s="232"/>
      <c r="E20" s="232"/>
      <c r="F20" s="232"/>
      <c r="G20" s="232"/>
      <c r="H20" s="232"/>
      <c r="I20" s="232"/>
      <c r="J20" s="232"/>
      <c r="M20" s="242" t="s">
        <v>99</v>
      </c>
      <c r="N20" s="242"/>
      <c r="O20" s="21" t="str">
        <f>AX33</f>
        <v/>
      </c>
      <c r="U20" s="242" t="s">
        <v>104</v>
      </c>
      <c r="V20" s="242"/>
      <c r="W20" s="21" t="str">
        <f>BA33</f>
        <v/>
      </c>
      <c r="AH20" s="28"/>
      <c r="AI20" s="224"/>
      <c r="AJ20" s="224"/>
      <c r="AK20" s="224"/>
      <c r="AL20" s="224"/>
      <c r="AM20" s="224"/>
      <c r="AN20" s="224"/>
      <c r="AO20" s="224"/>
      <c r="AP20" s="224"/>
      <c r="AQ20" s="224"/>
      <c r="AT20">
        <v>6</v>
      </c>
      <c r="AU20" s="13" t="s">
        <v>114</v>
      </c>
      <c r="BC20" s="8" t="s">
        <v>4</v>
      </c>
      <c r="BD20" s="7" t="str">
        <f>BA28</f>
        <v/>
      </c>
    </row>
    <row r="21" spans="2:56" x14ac:dyDescent="0.2">
      <c r="B21" s="27" t="s">
        <v>166</v>
      </c>
      <c r="C21" s="232">
        <f>'Data collection sheet'!B17</f>
        <v>0</v>
      </c>
      <c r="D21" s="232"/>
      <c r="E21" s="232"/>
      <c r="F21" s="232"/>
      <c r="G21" s="232"/>
      <c r="H21" s="232"/>
      <c r="I21" s="232"/>
      <c r="J21" s="232"/>
      <c r="AH21" s="28"/>
      <c r="AI21" s="224"/>
      <c r="AJ21" s="224"/>
      <c r="AK21" s="224"/>
      <c r="AL21" s="224"/>
      <c r="AM21" s="224"/>
      <c r="AN21" s="224"/>
      <c r="AO21" s="224"/>
      <c r="AP21" s="224"/>
      <c r="AQ21" s="224"/>
      <c r="AT21">
        <v>7</v>
      </c>
      <c r="AU21" s="13" t="s">
        <v>115</v>
      </c>
      <c r="BC21" s="8" t="s">
        <v>144</v>
      </c>
      <c r="BD21" s="7" t="str">
        <f>BA33</f>
        <v/>
      </c>
    </row>
    <row r="22" spans="2:56" x14ac:dyDescent="0.2">
      <c r="B22" s="27" t="s">
        <v>167</v>
      </c>
      <c r="C22" s="232">
        <f>'Data collection sheet'!B18</f>
        <v>0</v>
      </c>
      <c r="D22" s="232"/>
      <c r="E22" s="232"/>
      <c r="F22" s="232"/>
      <c r="G22" s="232"/>
      <c r="H22" s="232"/>
      <c r="I22" s="232"/>
      <c r="J22" s="232"/>
      <c r="AH22" s="28">
        <v>6</v>
      </c>
      <c r="AI22" s="223" t="s">
        <v>183</v>
      </c>
      <c r="AJ22" s="224"/>
      <c r="AK22" s="224"/>
      <c r="AL22" s="224"/>
      <c r="AM22" s="224"/>
      <c r="AN22" s="224"/>
      <c r="AO22" s="224"/>
      <c r="AP22" s="224"/>
      <c r="AQ22" s="224"/>
      <c r="AT22">
        <v>8</v>
      </c>
      <c r="AU22" s="13" t="s">
        <v>116</v>
      </c>
      <c r="BC22" s="8" t="s">
        <v>145</v>
      </c>
      <c r="BD22" s="7" t="str">
        <f>BA38</f>
        <v/>
      </c>
    </row>
    <row r="23" spans="2:56" ht="13.5" thickBot="1" x14ac:dyDescent="0.25">
      <c r="B23" s="27" t="s">
        <v>168</v>
      </c>
      <c r="C23" s="232">
        <f>'Data collection sheet'!B19</f>
        <v>0</v>
      </c>
      <c r="D23" s="232"/>
      <c r="E23" s="232"/>
      <c r="F23" s="232"/>
      <c r="G23" s="232"/>
      <c r="H23" s="232"/>
      <c r="I23" s="232"/>
      <c r="J23" s="232"/>
      <c r="AH23" s="28"/>
      <c r="AI23" s="224"/>
      <c r="AJ23" s="224"/>
      <c r="AK23" s="224"/>
      <c r="AL23" s="224"/>
      <c r="AM23" s="224"/>
      <c r="AN23" s="224"/>
      <c r="AO23" s="224"/>
      <c r="AP23" s="224"/>
      <c r="AQ23" s="224"/>
      <c r="AT23">
        <v>9</v>
      </c>
      <c r="AU23" s="13" t="s">
        <v>117</v>
      </c>
      <c r="BC23" s="8" t="s">
        <v>146</v>
      </c>
      <c r="BD23" s="7" t="str">
        <f>BA43</f>
        <v/>
      </c>
    </row>
    <row r="24" spans="2:56" ht="16.5" thickBot="1" x14ac:dyDescent="0.25">
      <c r="B24" s="27" t="s">
        <v>169</v>
      </c>
      <c r="C24" s="232">
        <f>'Data collection sheet'!B20</f>
        <v>0</v>
      </c>
      <c r="D24" s="232"/>
      <c r="E24" s="232"/>
      <c r="F24" s="232"/>
      <c r="G24" s="232"/>
      <c r="H24" s="232"/>
      <c r="I24" s="232"/>
      <c r="J24" s="232"/>
      <c r="M24" s="226" t="s">
        <v>94</v>
      </c>
      <c r="N24" s="226"/>
      <c r="O24" s="95"/>
      <c r="U24" s="226" t="s">
        <v>94</v>
      </c>
      <c r="V24" s="226"/>
      <c r="W24" s="95"/>
      <c r="AH24" s="28"/>
      <c r="AI24" s="224"/>
      <c r="AJ24" s="224"/>
      <c r="AK24" s="224"/>
      <c r="AL24" s="224"/>
      <c r="AM24" s="224"/>
      <c r="AN24" s="224"/>
      <c r="AO24" s="224"/>
      <c r="AP24" s="224"/>
      <c r="AQ24" s="224"/>
      <c r="AT24">
        <v>10</v>
      </c>
      <c r="AU24" s="13" t="s">
        <v>118</v>
      </c>
      <c r="BC24" s="8" t="s">
        <v>147</v>
      </c>
      <c r="BD24" s="7" t="str">
        <f>BA48</f>
        <v/>
      </c>
    </row>
    <row r="25" spans="2:56" x14ac:dyDescent="0.2">
      <c r="B25" s="27" t="s">
        <v>170</v>
      </c>
      <c r="C25" s="232">
        <f>'Data collection sheet'!B21</f>
        <v>0</v>
      </c>
      <c r="D25" s="232"/>
      <c r="E25" s="232"/>
      <c r="F25" s="232"/>
      <c r="G25" s="232"/>
      <c r="H25" s="232"/>
      <c r="I25" s="232"/>
      <c r="J25" s="232"/>
      <c r="M25" s="10" t="s">
        <v>95</v>
      </c>
      <c r="N25" s="10" t="s">
        <v>96</v>
      </c>
      <c r="O25" s="10" t="s">
        <v>97</v>
      </c>
      <c r="U25" s="10" t="s">
        <v>95</v>
      </c>
      <c r="V25" s="10" t="s">
        <v>96</v>
      </c>
      <c r="W25" s="10" t="s">
        <v>97</v>
      </c>
      <c r="AH25" s="28">
        <v>7</v>
      </c>
      <c r="AI25" s="223" t="s">
        <v>184</v>
      </c>
      <c r="AJ25" s="224"/>
      <c r="AK25" s="224"/>
      <c r="AL25" s="224"/>
      <c r="AM25" s="224"/>
      <c r="AN25" s="224"/>
      <c r="AO25" s="224"/>
      <c r="AP25" s="224"/>
      <c r="AQ25" s="224"/>
      <c r="AT25">
        <v>11</v>
      </c>
      <c r="AU25" s="14" t="s">
        <v>119</v>
      </c>
      <c r="AW25" s="239" t="s">
        <v>138</v>
      </c>
      <c r="AX25" s="240"/>
      <c r="AZ25" s="239" t="s">
        <v>143</v>
      </c>
      <c r="BA25" s="240"/>
    </row>
    <row r="26" spans="2:56" ht="16.5" thickBot="1" x14ac:dyDescent="0.25">
      <c r="B26" s="27" t="s">
        <v>171</v>
      </c>
      <c r="C26" s="232">
        <f>'Data collection sheet'!B22</f>
        <v>0</v>
      </c>
      <c r="D26" s="232"/>
      <c r="E26" s="232"/>
      <c r="F26" s="232"/>
      <c r="G26" s="232"/>
      <c r="H26" s="232"/>
      <c r="I26" s="232"/>
      <c r="J26" s="232"/>
      <c r="M26" s="20"/>
      <c r="N26" s="20"/>
      <c r="O26" s="20"/>
      <c r="U26" s="20"/>
      <c r="V26" s="20"/>
      <c r="W26" s="20"/>
      <c r="AH26" s="28"/>
      <c r="AI26" s="224"/>
      <c r="AJ26" s="224"/>
      <c r="AK26" s="224"/>
      <c r="AL26" s="224"/>
      <c r="AM26" s="224"/>
      <c r="AN26" s="224"/>
      <c r="AO26" s="224"/>
      <c r="AP26" s="224"/>
      <c r="AQ26" s="224"/>
      <c r="AT26">
        <v>12</v>
      </c>
      <c r="AU26" s="14" t="s">
        <v>120</v>
      </c>
      <c r="AW26" s="16" t="s">
        <v>137</v>
      </c>
      <c r="AX26" s="17" t="str">
        <f>CONCATENATE(N12,O12,P12)</f>
        <v/>
      </c>
      <c r="AZ26" s="16" t="s">
        <v>137</v>
      </c>
      <c r="BA26" s="17" t="str">
        <f>CONCATENATE(T12,U12,V12)</f>
        <v/>
      </c>
    </row>
    <row r="27" spans="2:56" ht="18.75" thickBot="1" x14ac:dyDescent="0.25">
      <c r="B27" s="27" t="s">
        <v>172</v>
      </c>
      <c r="C27" s="232">
        <f>'Data collection sheet'!B23</f>
        <v>0</v>
      </c>
      <c r="D27" s="232"/>
      <c r="E27" s="232"/>
      <c r="F27" s="232"/>
      <c r="G27" s="232"/>
      <c r="H27" s="232"/>
      <c r="I27" s="232"/>
      <c r="J27" s="232"/>
      <c r="M27" s="242" t="s">
        <v>100</v>
      </c>
      <c r="N27" s="242"/>
      <c r="O27" s="21" t="str">
        <f>AX38</f>
        <v/>
      </c>
      <c r="U27" s="242" t="s">
        <v>105</v>
      </c>
      <c r="V27" s="242"/>
      <c r="W27" s="21" t="str">
        <f>BA38</f>
        <v/>
      </c>
      <c r="AH27" s="28"/>
      <c r="AI27" s="224"/>
      <c r="AJ27" s="224"/>
      <c r="AK27" s="224"/>
      <c r="AL27" s="224"/>
      <c r="AM27" s="224"/>
      <c r="AN27" s="224"/>
      <c r="AO27" s="224"/>
      <c r="AP27" s="224"/>
      <c r="AQ27" s="224"/>
      <c r="AR27" s="11"/>
      <c r="AT27">
        <v>13</v>
      </c>
      <c r="AU27" s="14" t="s">
        <v>121</v>
      </c>
      <c r="AW27" s="16" t="s">
        <v>136</v>
      </c>
      <c r="AX27" s="17" t="str">
        <f>IF(OR(N12="",O12="",P12=""),"",MATCH(AX26,AU15:AU41,0))</f>
        <v/>
      </c>
      <c r="AZ27" s="16" t="s">
        <v>136</v>
      </c>
      <c r="BA27" s="17" t="str">
        <f>IF(OR(T12="",U12="",V12=""),"",MATCH(BA26,AU15:AU41,0))</f>
        <v/>
      </c>
      <c r="BC27" s="9" t="s">
        <v>154</v>
      </c>
      <c r="BD27" s="9">
        <f>(COUNTIF(BD15:BD24, "L"))*1 + (COUNTIF(BD15:BD24, "M"))*2 + (COUNTIF(BD15:BD24, "H"))*4</f>
        <v>0</v>
      </c>
    </row>
    <row r="28" spans="2:56" x14ac:dyDescent="0.2">
      <c r="B28" s="27" t="s">
        <v>173</v>
      </c>
      <c r="C28" s="232">
        <f>'Data collection sheet'!B24</f>
        <v>0</v>
      </c>
      <c r="D28" s="232"/>
      <c r="E28" s="232"/>
      <c r="F28" s="232"/>
      <c r="G28" s="232"/>
      <c r="H28" s="232"/>
      <c r="I28" s="232"/>
      <c r="J28" s="232"/>
      <c r="AH28" s="28">
        <v>8</v>
      </c>
      <c r="AI28" s="223" t="s">
        <v>185</v>
      </c>
      <c r="AJ28" s="224"/>
      <c r="AK28" s="224"/>
      <c r="AL28" s="224"/>
      <c r="AM28" s="224"/>
      <c r="AN28" s="224"/>
      <c r="AO28" s="224"/>
      <c r="AP28" s="224"/>
      <c r="AQ28" s="224"/>
      <c r="AT28">
        <v>14</v>
      </c>
      <c r="AU28" s="14" t="s">
        <v>122</v>
      </c>
      <c r="AW28" s="18" t="s">
        <v>28</v>
      </c>
      <c r="AX28" s="19" t="str">
        <f>IF(AX27="","",IF(AND(AX27&gt;=1,AX27&lt;=10), "H", IF(AND(AX27&gt;=11,AX27&lt;=17),"M",IF(AND(AX27&gt;=18,AX27&lt;=27),"L", "ERROR"))))</f>
        <v/>
      </c>
      <c r="AZ28" s="18" t="s">
        <v>28</v>
      </c>
      <c r="BA28" s="19" t="str">
        <f>IF(BA27="","",IF(AND(BA27&gt;=1,BA27&lt;=10), "H", IF(AND(BA27&gt;=11,BA27&lt;=17),"M",IF(AND(BA27&gt;=18,BA27&lt;=27),"L", "ERROR"))))</f>
        <v/>
      </c>
    </row>
    <row r="29" spans="2:56" x14ac:dyDescent="0.2">
      <c r="B29" s="11"/>
      <c r="AH29" s="28"/>
      <c r="AI29" s="224"/>
      <c r="AJ29" s="224"/>
      <c r="AK29" s="224"/>
      <c r="AL29" s="224"/>
      <c r="AM29" s="224"/>
      <c r="AN29" s="224"/>
      <c r="AO29" s="224"/>
      <c r="AP29" s="224"/>
      <c r="AQ29" s="224"/>
      <c r="AT29">
        <v>15</v>
      </c>
      <c r="AU29" s="14" t="s">
        <v>123</v>
      </c>
    </row>
    <row r="30" spans="2:56" ht="13.5" thickBot="1" x14ac:dyDescent="0.25">
      <c r="AH30" s="28"/>
      <c r="AI30" s="224"/>
      <c r="AJ30" s="224"/>
      <c r="AK30" s="224"/>
      <c r="AL30" s="224"/>
      <c r="AM30" s="224"/>
      <c r="AN30" s="224"/>
      <c r="AO30" s="224"/>
      <c r="AP30" s="224"/>
      <c r="AQ30" s="224"/>
      <c r="AT30">
        <v>16</v>
      </c>
      <c r="AU30" s="14" t="s">
        <v>124</v>
      </c>
      <c r="AW30" s="239" t="s">
        <v>139</v>
      </c>
      <c r="AX30" s="240"/>
      <c r="AZ30" s="239" t="s">
        <v>144</v>
      </c>
      <c r="BA30" s="240"/>
    </row>
    <row r="31" spans="2:56" ht="16.5" thickBot="1" x14ac:dyDescent="0.25">
      <c r="M31" s="226" t="s">
        <v>94</v>
      </c>
      <c r="N31" s="226"/>
      <c r="O31" s="95"/>
      <c r="U31" s="226" t="s">
        <v>94</v>
      </c>
      <c r="V31" s="226"/>
      <c r="W31" s="95"/>
      <c r="AH31" s="28">
        <v>9</v>
      </c>
      <c r="AI31" s="223" t="s">
        <v>186</v>
      </c>
      <c r="AJ31" s="224"/>
      <c r="AK31" s="224"/>
      <c r="AL31" s="224"/>
      <c r="AM31" s="224"/>
      <c r="AN31" s="224"/>
      <c r="AO31" s="224"/>
      <c r="AP31" s="224"/>
      <c r="AQ31" s="224"/>
      <c r="AT31">
        <v>17</v>
      </c>
      <c r="AU31" s="14" t="s">
        <v>125</v>
      </c>
      <c r="AW31" s="16" t="s">
        <v>137</v>
      </c>
      <c r="AX31" s="17" t="str">
        <f>CONCATENATE(M19,N19,O19)</f>
        <v/>
      </c>
      <c r="AZ31" s="16" t="s">
        <v>137</v>
      </c>
      <c r="BA31" s="17" t="str">
        <f>CONCATENATE(U19,V19,W19)</f>
        <v/>
      </c>
    </row>
    <row r="32" spans="2:56" ht="13.5" thickBot="1" x14ac:dyDescent="0.25">
      <c r="M32" s="10" t="s">
        <v>95</v>
      </c>
      <c r="N32" s="10" t="s">
        <v>96</v>
      </c>
      <c r="O32" s="10" t="s">
        <v>97</v>
      </c>
      <c r="U32" s="10" t="s">
        <v>95</v>
      </c>
      <c r="V32" s="10" t="s">
        <v>96</v>
      </c>
      <c r="W32" s="10" t="s">
        <v>97</v>
      </c>
      <c r="AH32" s="28"/>
      <c r="AI32" s="224"/>
      <c r="AJ32" s="224"/>
      <c r="AK32" s="224"/>
      <c r="AL32" s="224"/>
      <c r="AM32" s="224"/>
      <c r="AN32" s="224"/>
      <c r="AO32" s="224"/>
      <c r="AP32" s="224"/>
      <c r="AQ32" s="224"/>
      <c r="AT32">
        <v>18</v>
      </c>
      <c r="AU32" s="15" t="s">
        <v>126</v>
      </c>
      <c r="AW32" s="16" t="s">
        <v>136</v>
      </c>
      <c r="AX32" s="17" t="str">
        <f>IF(OR(M19="",N19="",O19=""),"",MATCH(AX31,AU15:AU41,0))</f>
        <v/>
      </c>
      <c r="AZ32" s="16" t="s">
        <v>136</v>
      </c>
      <c r="BA32" s="17" t="str">
        <f>IF(OR(U19="",V19="",W19=""),"",MATCH(BA31,AU15:AU41,0))</f>
        <v/>
      </c>
    </row>
    <row r="33" spans="4:53" ht="16.5" thickBot="1" x14ac:dyDescent="0.25">
      <c r="D33" s="266" t="s">
        <v>41</v>
      </c>
      <c r="E33" s="267"/>
      <c r="F33" s="267"/>
      <c r="G33" s="267"/>
      <c r="H33" s="267"/>
      <c r="I33" s="268"/>
      <c r="M33" s="20"/>
      <c r="N33" s="20"/>
      <c r="O33" s="20"/>
      <c r="U33" s="20"/>
      <c r="V33" s="20"/>
      <c r="W33" s="20"/>
      <c r="AH33" s="28"/>
      <c r="AI33" s="224"/>
      <c r="AJ33" s="224"/>
      <c r="AK33" s="224"/>
      <c r="AL33" s="224"/>
      <c r="AM33" s="224"/>
      <c r="AN33" s="224"/>
      <c r="AO33" s="224"/>
      <c r="AP33" s="224"/>
      <c r="AQ33" s="224"/>
      <c r="AT33">
        <v>19</v>
      </c>
      <c r="AU33" s="15" t="s">
        <v>127</v>
      </c>
      <c r="AW33" s="18" t="s">
        <v>28</v>
      </c>
      <c r="AX33" s="19" t="str">
        <f>IF(AX32="","",IF(AND(AX32&gt;=1,AX32&lt;=10), "H", IF(AND(AX32&gt;=11,AX32&lt;=17),"M",IF(AND(AX32&gt;=18,AX32&lt;=27),"L", "ERROR"))))</f>
        <v/>
      </c>
      <c r="AZ33" s="18" t="s">
        <v>28</v>
      </c>
      <c r="BA33" s="19" t="str">
        <f>IF(BA32="","",IF(AND(BA32&gt;=1,BA32&lt;=10), "H", IF(AND(BA32&gt;=11,BA32&lt;=17),"M",IF(AND(BA32&gt;=18,BA32&lt;=27),"L", "ERROR"))))</f>
        <v/>
      </c>
    </row>
    <row r="34" spans="4:53" ht="18.75" thickBot="1" x14ac:dyDescent="0.25">
      <c r="D34" s="269"/>
      <c r="E34" s="270"/>
      <c r="F34" s="270"/>
      <c r="G34" s="270"/>
      <c r="H34" s="270"/>
      <c r="I34" s="271"/>
      <c r="M34" s="242" t="s">
        <v>101</v>
      </c>
      <c r="N34" s="242"/>
      <c r="O34" s="21" t="str">
        <f>AX43</f>
        <v/>
      </c>
      <c r="U34" s="242" t="s">
        <v>107</v>
      </c>
      <c r="V34" s="242"/>
      <c r="W34" s="21" t="str">
        <f>BA43</f>
        <v/>
      </c>
      <c r="AH34" s="28">
        <v>10</v>
      </c>
      <c r="AI34" s="223" t="s">
        <v>187</v>
      </c>
      <c r="AJ34" s="224"/>
      <c r="AK34" s="224"/>
      <c r="AL34" s="224"/>
      <c r="AM34" s="224"/>
      <c r="AN34" s="224"/>
      <c r="AO34" s="224"/>
      <c r="AP34" s="224"/>
      <c r="AQ34" s="224"/>
      <c r="AT34">
        <v>20</v>
      </c>
      <c r="AU34" s="15" t="s">
        <v>128</v>
      </c>
    </row>
    <row r="35" spans="4:53" ht="13.5" thickBot="1" x14ac:dyDescent="0.25">
      <c r="D35" s="272"/>
      <c r="E35" s="273"/>
      <c r="F35" s="273"/>
      <c r="G35" s="273"/>
      <c r="H35" s="273"/>
      <c r="I35" s="274"/>
      <c r="AH35" s="28"/>
      <c r="AI35" s="224"/>
      <c r="AJ35" s="224"/>
      <c r="AK35" s="224"/>
      <c r="AL35" s="224"/>
      <c r="AM35" s="224"/>
      <c r="AN35" s="224"/>
      <c r="AO35" s="224"/>
      <c r="AP35" s="224"/>
      <c r="AQ35" s="224"/>
      <c r="AT35">
        <v>21</v>
      </c>
      <c r="AU35" s="15" t="s">
        <v>129</v>
      </c>
      <c r="AW35" s="239" t="s">
        <v>140</v>
      </c>
      <c r="AX35" s="240"/>
      <c r="AZ35" s="239" t="s">
        <v>145</v>
      </c>
      <c r="BA35" s="240"/>
    </row>
    <row r="36" spans="4:53" x14ac:dyDescent="0.2">
      <c r="D36" s="254" t="s">
        <v>174</v>
      </c>
      <c r="E36" s="255"/>
      <c r="F36" s="258" t="s">
        <v>153</v>
      </c>
      <c r="G36" s="259"/>
      <c r="H36" s="262" t="s">
        <v>175</v>
      </c>
      <c r="I36" s="263"/>
      <c r="AH36" s="28"/>
      <c r="AI36" s="224"/>
      <c r="AJ36" s="224"/>
      <c r="AK36" s="224"/>
      <c r="AL36" s="224"/>
      <c r="AM36" s="224"/>
      <c r="AN36" s="224"/>
      <c r="AO36" s="224"/>
      <c r="AP36" s="224"/>
      <c r="AQ36" s="224"/>
      <c r="AT36">
        <v>22</v>
      </c>
      <c r="AU36" s="15" t="s">
        <v>130</v>
      </c>
      <c r="AW36" s="16" t="s">
        <v>137</v>
      </c>
      <c r="AX36" s="17" t="str">
        <f>CONCATENATE(M26,N26,O26)</f>
        <v/>
      </c>
      <c r="AZ36" s="16" t="s">
        <v>137</v>
      </c>
      <c r="BA36" s="17" t="str">
        <f>CONCATENATE(U26,V26,W26)</f>
        <v/>
      </c>
    </row>
    <row r="37" spans="4:53" ht="13.5" thickBot="1" x14ac:dyDescent="0.25">
      <c r="D37" s="256"/>
      <c r="E37" s="257"/>
      <c r="F37" s="260"/>
      <c r="G37" s="261"/>
      <c r="H37" s="264"/>
      <c r="I37" s="265"/>
      <c r="AI37" s="224"/>
      <c r="AJ37" s="224"/>
      <c r="AK37" s="224"/>
      <c r="AL37" s="224"/>
      <c r="AM37" s="224"/>
      <c r="AN37" s="224"/>
      <c r="AO37" s="224"/>
      <c r="AP37" s="224"/>
      <c r="AQ37" s="224"/>
      <c r="AT37">
        <v>23</v>
      </c>
      <c r="AU37" s="15" t="s">
        <v>131</v>
      </c>
      <c r="AW37" s="16" t="s">
        <v>136</v>
      </c>
      <c r="AX37" s="17" t="str">
        <f>IF(OR(M26="",N26="",O26=""),"",MATCH(AX36,AU15:AU41,0))</f>
        <v/>
      </c>
      <c r="AZ37" s="16" t="s">
        <v>136</v>
      </c>
      <c r="BA37" s="17" t="str">
        <f>IF(OR(U26="",V26="",W26=""),"",MATCH(BA36,AU15:AU41,0))</f>
        <v/>
      </c>
    </row>
    <row r="38" spans="4:53" ht="16.5" thickBot="1" x14ac:dyDescent="0.25">
      <c r="D38" s="216" t="s">
        <v>177</v>
      </c>
      <c r="E38" s="217"/>
      <c r="F38" s="216" t="s">
        <v>176</v>
      </c>
      <c r="G38" s="217"/>
      <c r="H38" s="216" t="s">
        <v>178</v>
      </c>
      <c r="I38" s="217"/>
      <c r="M38" s="226" t="s">
        <v>94</v>
      </c>
      <c r="N38" s="226"/>
      <c r="O38" s="95"/>
      <c r="U38" s="226" t="s">
        <v>94</v>
      </c>
      <c r="V38" s="226"/>
      <c r="W38" s="95"/>
      <c r="AI38" s="224"/>
      <c r="AJ38" s="224"/>
      <c r="AK38" s="224"/>
      <c r="AL38" s="224"/>
      <c r="AM38" s="224"/>
      <c r="AN38" s="224"/>
      <c r="AO38" s="224"/>
      <c r="AP38" s="224"/>
      <c r="AQ38" s="224"/>
      <c r="AT38">
        <v>24</v>
      </c>
      <c r="AU38" s="15" t="s">
        <v>132</v>
      </c>
      <c r="AW38" s="18" t="s">
        <v>28</v>
      </c>
      <c r="AX38" s="19" t="str">
        <f>IF(AX37="","",IF(AND(AX37&gt;=1,AX37&lt;=10), "H", IF(AND(AX37&gt;=11,AX37&lt;=17),"M",IF(AND(AX37&gt;=18,AX37&lt;=27),"L", "ERROR"))))</f>
        <v/>
      </c>
      <c r="AZ38" s="18" t="s">
        <v>28</v>
      </c>
      <c r="BA38" s="19" t="str">
        <f>IF(BA37="","",IF(AND(BA37&gt;=1,BA37&lt;=10), "H", IF(AND(BA37&gt;=11,BA37&lt;=17),"M",IF(AND(BA37&gt;=18,BA37&lt;=27),"L", "ERROR"))))</f>
        <v/>
      </c>
    </row>
    <row r="39" spans="4:53" ht="13.5" thickBot="1" x14ac:dyDescent="0.25">
      <c r="D39" s="218"/>
      <c r="E39" s="219"/>
      <c r="F39" s="218"/>
      <c r="G39" s="219"/>
      <c r="H39" s="218"/>
      <c r="I39" s="219"/>
      <c r="M39" s="10" t="s">
        <v>95</v>
      </c>
      <c r="N39" s="10" t="s">
        <v>96</v>
      </c>
      <c r="O39" s="10" t="s">
        <v>97</v>
      </c>
      <c r="U39" s="10" t="s">
        <v>95</v>
      </c>
      <c r="V39" s="10" t="s">
        <v>96</v>
      </c>
      <c r="W39" s="10" t="s">
        <v>97</v>
      </c>
      <c r="AI39" s="224"/>
      <c r="AJ39" s="224"/>
      <c r="AK39" s="224"/>
      <c r="AL39" s="224"/>
      <c r="AM39" s="224"/>
      <c r="AN39" s="224"/>
      <c r="AO39" s="224"/>
      <c r="AP39" s="224"/>
      <c r="AQ39" s="224"/>
      <c r="AT39">
        <v>25</v>
      </c>
      <c r="AU39" s="15" t="s">
        <v>133</v>
      </c>
    </row>
    <row r="40" spans="4:53" ht="16.5" thickBot="1" x14ac:dyDescent="0.25">
      <c r="D40" s="216" t="s">
        <v>151</v>
      </c>
      <c r="E40" s="243"/>
      <c r="F40" s="243"/>
      <c r="G40" s="217"/>
      <c r="H40" s="248" t="str">
        <f>W47</f>
        <v/>
      </c>
      <c r="I40" s="249"/>
      <c r="M40" s="20"/>
      <c r="N40" s="20"/>
      <c r="O40" s="20"/>
      <c r="U40" s="20"/>
      <c r="V40" s="20"/>
      <c r="W40" s="20"/>
      <c r="AT40">
        <v>26</v>
      </c>
      <c r="AU40" s="15" t="s">
        <v>134</v>
      </c>
      <c r="AW40" s="239" t="s">
        <v>141</v>
      </c>
      <c r="AX40" s="240"/>
      <c r="AZ40" s="239" t="s">
        <v>146</v>
      </c>
      <c r="BA40" s="240"/>
    </row>
    <row r="41" spans="4:53" ht="18.75" thickBot="1" x14ac:dyDescent="0.25">
      <c r="D41" s="244"/>
      <c r="E41" s="245"/>
      <c r="F41" s="245"/>
      <c r="G41" s="246"/>
      <c r="H41" s="250"/>
      <c r="I41" s="251"/>
      <c r="M41" s="242" t="s">
        <v>102</v>
      </c>
      <c r="N41" s="242"/>
      <c r="O41" s="21" t="str">
        <f>AX48</f>
        <v/>
      </c>
      <c r="U41" s="242" t="s">
        <v>106</v>
      </c>
      <c r="V41" s="242"/>
      <c r="W41" s="21" t="str">
        <f>BA48</f>
        <v/>
      </c>
      <c r="AT41">
        <v>27</v>
      </c>
      <c r="AU41" s="15" t="s">
        <v>135</v>
      </c>
      <c r="AW41" s="16" t="s">
        <v>137</v>
      </c>
      <c r="AX41" s="17" t="str">
        <f>CONCATENATE(M33,N33,O33)</f>
        <v/>
      </c>
      <c r="AZ41" s="16" t="s">
        <v>137</v>
      </c>
      <c r="BA41" s="17" t="str">
        <f>CONCATENATE(U33,V33,W33)</f>
        <v/>
      </c>
    </row>
    <row r="42" spans="4:53" ht="13.5" thickBot="1" x14ac:dyDescent="0.25">
      <c r="D42" s="218"/>
      <c r="E42" s="247"/>
      <c r="F42" s="247"/>
      <c r="G42" s="219"/>
      <c r="H42" s="252"/>
      <c r="I42" s="253"/>
      <c r="AW42" s="16" t="s">
        <v>136</v>
      </c>
      <c r="AX42" s="17" t="str">
        <f>IF(OR(M33="",N33="",O33=""),"",MATCH(AX41,AU15:AU41,0))</f>
        <v/>
      </c>
      <c r="AZ42" s="16" t="s">
        <v>136</v>
      </c>
      <c r="BA42" s="17" t="str">
        <f>IF(OR(U33="",V33="",W33=""),"",MATCH(BA41,AU15:AU41,0))</f>
        <v/>
      </c>
    </row>
    <row r="43" spans="4:53" ht="13.5" thickBot="1" x14ac:dyDescent="0.25">
      <c r="D43" s="216" t="s">
        <v>44</v>
      </c>
      <c r="E43" s="243"/>
      <c r="F43" s="243"/>
      <c r="G43" s="217"/>
      <c r="H43" s="248" t="str">
        <f>W49</f>
        <v/>
      </c>
      <c r="I43" s="249"/>
      <c r="AW43" s="18" t="s">
        <v>28</v>
      </c>
      <c r="AX43" s="19" t="str">
        <f>IF(AX42="","",IF(AND(AX42&gt;=1,AX42&lt;=10), "H", IF(AND(AX42&gt;=11,AX42&lt;=17),"M",IF(AND(AX42&gt;=18,AX42&lt;=27),"L", "ERROR"))))</f>
        <v/>
      </c>
      <c r="AZ43" s="18" t="s">
        <v>28</v>
      </c>
      <c r="BA43" s="19" t="str">
        <f>IF(BA42="","",IF(AND(BA42&gt;=1,BA42&lt;=10), "H", IF(AND(BA42&gt;=11,BA42&lt;=17),"M",IF(AND(BA42&gt;=18,BA42&lt;=27),"L", "ERROR"))))</f>
        <v/>
      </c>
    </row>
    <row r="44" spans="4:53" ht="16.5" thickBot="1" x14ac:dyDescent="0.25">
      <c r="D44" s="244"/>
      <c r="E44" s="245"/>
      <c r="F44" s="245"/>
      <c r="G44" s="246"/>
      <c r="H44" s="250"/>
      <c r="I44" s="251"/>
      <c r="U44" s="241" t="s">
        <v>189</v>
      </c>
      <c r="V44" s="241"/>
      <c r="W44" s="241"/>
    </row>
    <row r="45" spans="4:53" ht="13.5" thickBot="1" x14ac:dyDescent="0.25">
      <c r="D45" s="218"/>
      <c r="E45" s="247"/>
      <c r="F45" s="247"/>
      <c r="G45" s="219"/>
      <c r="H45" s="252"/>
      <c r="I45" s="253"/>
      <c r="U45" s="25" t="s">
        <v>85</v>
      </c>
      <c r="V45" s="22" t="s">
        <v>84</v>
      </c>
      <c r="W45" s="23" t="s">
        <v>83</v>
      </c>
      <c r="AW45" s="239" t="s">
        <v>142</v>
      </c>
      <c r="AX45" s="240"/>
      <c r="AZ45" s="239" t="s">
        <v>147</v>
      </c>
      <c r="BA45" s="240"/>
    </row>
    <row r="46" spans="4:53" ht="13.5" thickBot="1" x14ac:dyDescent="0.25">
      <c r="U46" s="24" t="s">
        <v>149</v>
      </c>
      <c r="V46" s="24" t="s">
        <v>148</v>
      </c>
      <c r="W46" s="24" t="s">
        <v>150</v>
      </c>
      <c r="AW46" s="16" t="s">
        <v>137</v>
      </c>
      <c r="AX46" s="17" t="str">
        <f>CONCATENATE(M40,N40,O40)</f>
        <v/>
      </c>
      <c r="AZ46" s="16" t="s">
        <v>137</v>
      </c>
      <c r="BA46" s="17" t="str">
        <f>CONCATENATE(U40,V40,W40)</f>
        <v/>
      </c>
    </row>
    <row r="47" spans="4:53" ht="13.5" thickBot="1" x14ac:dyDescent="0.25">
      <c r="U47" s="233" t="s">
        <v>151</v>
      </c>
      <c r="V47" s="233"/>
      <c r="W47" s="234" t="str">
        <f>IF(BD27&lt;=0, "",BD27)</f>
        <v/>
      </c>
      <c r="AW47" s="16" t="s">
        <v>136</v>
      </c>
      <c r="AX47" s="17" t="str">
        <f>IF(OR(M40="",N40="",O40=""),"",MATCH(AX46,AU15:AU41,0))</f>
        <v/>
      </c>
      <c r="AZ47" s="16" t="s">
        <v>136</v>
      </c>
      <c r="BA47" s="17" t="str">
        <f>IF(OR(U40="",V40="",W40=""),"",MATCH(BA46,AU15:AU41,0))</f>
        <v/>
      </c>
    </row>
    <row r="48" spans="4:53" ht="13.5" thickBot="1" x14ac:dyDescent="0.25">
      <c r="U48" s="233"/>
      <c r="V48" s="233"/>
      <c r="W48" s="234"/>
      <c r="AW48" s="18" t="s">
        <v>28</v>
      </c>
      <c r="AX48" s="19" t="str">
        <f>IF(AX47="","",IF(AND(AX47&gt;=1,AX47&lt;=10), "H", IF(AND(AX47&gt;=11,AX47&lt;=17),"M",IF(AND(AX47&gt;=18,AX47&lt;=27),"L", "ERROR"))))</f>
        <v/>
      </c>
      <c r="AZ48" s="18" t="s">
        <v>28</v>
      </c>
      <c r="BA48" s="19" t="str">
        <f>IF(BA47="","",IF(AND(BA47&gt;=1,BA47&lt;=10), "H", IF(AND(BA47&gt;=11,BA47&lt;=17),"M",IF(AND(BA47&gt;=18,BA47&lt;=27),"L", "ERROR"))))</f>
        <v/>
      </c>
    </row>
    <row r="49" spans="13:30" ht="13.5" thickBot="1" x14ac:dyDescent="0.25">
      <c r="U49" s="233" t="s">
        <v>44</v>
      </c>
      <c r="V49" s="233"/>
      <c r="W49" s="234" t="str">
        <f>IF(OR(W47&lt;=0,W47=""),"",IF(AND(W47&gt;=1,W47&lt;=16), "LOW",IF(AND(W47&gt;=17,W47&lt;=24), "MOD", IF(W46&gt;=25, "HIGH", "Error"))))</f>
        <v/>
      </c>
    </row>
    <row r="50" spans="13:30" ht="13.5" thickBot="1" x14ac:dyDescent="0.25">
      <c r="U50" s="233"/>
      <c r="V50" s="233"/>
      <c r="W50" s="234"/>
    </row>
    <row r="53" spans="13:30" x14ac:dyDescent="0.2">
      <c r="M53" s="5"/>
    </row>
    <row r="54" spans="13:30" x14ac:dyDescent="0.2"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</row>
    <row r="55" spans="13:30" x14ac:dyDescent="0.2"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</row>
    <row r="56" spans="13:30" x14ac:dyDescent="0.2"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</row>
    <row r="57" spans="13:30" x14ac:dyDescent="0.2"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</row>
    <row r="58" spans="13:30" x14ac:dyDescent="0.2"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</row>
  </sheetData>
  <sheetProtection password="C989" sheet="1" objects="1" selectLockedCells="1"/>
  <mergeCells count="91">
    <mergeCell ref="A12:B12"/>
    <mergeCell ref="C26:J26"/>
    <mergeCell ref="C27:J27"/>
    <mergeCell ref="C28:J28"/>
    <mergeCell ref="D33:I35"/>
    <mergeCell ref="C12:J12"/>
    <mergeCell ref="C19:J19"/>
    <mergeCell ref="C20:J20"/>
    <mergeCell ref="C21:J21"/>
    <mergeCell ref="C22:J22"/>
    <mergeCell ref="C18:J18"/>
    <mergeCell ref="C14:J14"/>
    <mergeCell ref="C15:J15"/>
    <mergeCell ref="C16:J16"/>
    <mergeCell ref="C17:J17"/>
    <mergeCell ref="AW40:AX40"/>
    <mergeCell ref="AW45:AX45"/>
    <mergeCell ref="M41:N41"/>
    <mergeCell ref="T10:U10"/>
    <mergeCell ref="T13:U13"/>
    <mergeCell ref="U17:V17"/>
    <mergeCell ref="U20:V20"/>
    <mergeCell ref="U24:V24"/>
    <mergeCell ref="U27:V27"/>
    <mergeCell ref="U31:V31"/>
    <mergeCell ref="U34:V34"/>
    <mergeCell ref="U38:V38"/>
    <mergeCell ref="U41:V41"/>
    <mergeCell ref="N13:O13"/>
    <mergeCell ref="M38:N38"/>
    <mergeCell ref="M17:N17"/>
    <mergeCell ref="AZ25:BA25"/>
    <mergeCell ref="AZ30:BA30"/>
    <mergeCell ref="AZ35:BA35"/>
    <mergeCell ref="AW25:AX25"/>
    <mergeCell ref="AW30:AX30"/>
    <mergeCell ref="AW35:AX35"/>
    <mergeCell ref="U44:W44"/>
    <mergeCell ref="C23:J23"/>
    <mergeCell ref="C24:J24"/>
    <mergeCell ref="C25:J25"/>
    <mergeCell ref="M20:N20"/>
    <mergeCell ref="M24:N24"/>
    <mergeCell ref="M27:N27"/>
    <mergeCell ref="M31:N31"/>
    <mergeCell ref="M34:N34"/>
    <mergeCell ref="D40:G42"/>
    <mergeCell ref="H40:I42"/>
    <mergeCell ref="D43:G45"/>
    <mergeCell ref="H43:I45"/>
    <mergeCell ref="D36:E37"/>
    <mergeCell ref="F36:G37"/>
    <mergeCell ref="H36:I37"/>
    <mergeCell ref="U47:V48"/>
    <mergeCell ref="U49:V50"/>
    <mergeCell ref="W47:W48"/>
    <mergeCell ref="W49:W50"/>
    <mergeCell ref="BC13:BD14"/>
    <mergeCell ref="AI16:AQ18"/>
    <mergeCell ref="AI19:AQ21"/>
    <mergeCell ref="AI22:AQ24"/>
    <mergeCell ref="AI25:AQ27"/>
    <mergeCell ref="AI13:AQ15"/>
    <mergeCell ref="AZ40:BA40"/>
    <mergeCell ref="AZ45:BA45"/>
    <mergeCell ref="AI28:AQ30"/>
    <mergeCell ref="AI31:AQ33"/>
    <mergeCell ref="AI34:AQ36"/>
    <mergeCell ref="AI37:AQ39"/>
    <mergeCell ref="A3:B6"/>
    <mergeCell ref="J3:K6"/>
    <mergeCell ref="A9:B9"/>
    <mergeCell ref="A10:B10"/>
    <mergeCell ref="A11:B11"/>
    <mergeCell ref="C9:J9"/>
    <mergeCell ref="C10:J10"/>
    <mergeCell ref="C11:J11"/>
    <mergeCell ref="C4:I5"/>
    <mergeCell ref="A8:B8"/>
    <mergeCell ref="C8:J8"/>
    <mergeCell ref="D38:E39"/>
    <mergeCell ref="F38:G39"/>
    <mergeCell ref="H38:I39"/>
    <mergeCell ref="AI5:AQ6"/>
    <mergeCell ref="N2:V3"/>
    <mergeCell ref="O4:U5"/>
    <mergeCell ref="AI7:AQ9"/>
    <mergeCell ref="AI10:AQ12"/>
    <mergeCell ref="M6:N7"/>
    <mergeCell ref="V6:W7"/>
    <mergeCell ref="N10:O10"/>
  </mergeCells>
  <conditionalFormatting sqref="H43:I45">
    <cfRule type="containsText" dxfId="11" priority="1" stopIfTrue="1" operator="containsText" text="LOW">
      <formula>NOT(ISERROR(SEARCH("LOW",H43)))</formula>
    </cfRule>
    <cfRule type="containsText" dxfId="10" priority="2" stopIfTrue="1" operator="containsText" text="MOD">
      <formula>NOT(ISERROR(SEARCH("MOD",H43)))</formula>
    </cfRule>
    <cfRule type="containsText" dxfId="9" priority="3" stopIfTrue="1" operator="containsText" text="HIGH">
      <formula>NOT(ISERROR(SEARCH("HIGH",H43)))</formula>
    </cfRule>
  </conditionalFormatting>
  <conditionalFormatting sqref="P13 V13 O20 W20 O27 W27 O34 W34 O41 W41">
    <cfRule type="containsText" dxfId="8" priority="8" stopIfTrue="1" operator="containsText" text="L">
      <formula>NOT(ISERROR(SEARCH("L",O13)))</formula>
    </cfRule>
    <cfRule type="containsText" dxfId="7" priority="9" stopIfTrue="1" operator="containsText" text="M">
      <formula>NOT(ISERROR(SEARCH("M",O13)))</formula>
    </cfRule>
    <cfRule type="containsText" dxfId="6" priority="10" stopIfTrue="1" operator="containsText" text="H">
      <formula>NOT(ISERROR(SEARCH("H",O13)))</formula>
    </cfRule>
  </conditionalFormatting>
  <conditionalFormatting sqref="W49:W50">
    <cfRule type="containsText" dxfId="5" priority="4" stopIfTrue="1" operator="containsText" text="HIGH">
      <formula>NOT(ISERROR(SEARCH("HIGH",W49)))</formula>
    </cfRule>
    <cfRule type="containsText" dxfId="4" priority="5" stopIfTrue="1" operator="containsText" text="LOW">
      <formula>NOT(ISERROR(SEARCH("LOW",W49)))</formula>
    </cfRule>
    <cfRule type="containsText" dxfId="3" priority="7" stopIfTrue="1" operator="containsText" text="MOD">
      <formula>NOT(ISERROR(SEARCH("MOD",W49)))</formula>
    </cfRule>
  </conditionalFormatting>
  <dataValidations count="1">
    <dataValidation type="list" allowBlank="1" showInputMessage="1" showErrorMessage="1" errorTitle="INPUT ERROR" error="Enter only H, M, or L into the cell." sqref="U40:W40 N12:P12 M19:O19 M26:O26 M33:O33 M40:O40 T12:V12 U19:W19 U26:W26 U33:W33" xr:uid="{00000000-0002-0000-0100-000000000000}">
      <formula1>$BA$14:$BA$16</formula1>
    </dataValidation>
  </dataValidations>
  <printOptions horizontalCentered="1"/>
  <pageMargins left="0.25" right="0.25" top="0.25" bottom="0.25" header="0.25" footer="0.25"/>
  <pageSetup fitToWidth="2" orientation="portrait" r:id="rId1"/>
  <headerFooter alignWithMargins="0">
    <oddFooter>&amp;L&amp;G&amp;R© 12/2016 The Ergonomics Center of North Carolina</oddFooter>
  </headerFooter>
  <colBreaks count="3" manualBreakCount="3">
    <brk id="11" max="50" man="1"/>
    <brk id="23" max="50" man="1"/>
    <brk id="33" max="50" man="1"/>
  </colBreaks>
  <ignoredErrors>
    <ignoredError sqref="C12" unlockedFormula="1"/>
  </ignoredError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S69"/>
  <sheetViews>
    <sheetView view="pageLayout" topLeftCell="A23" zoomScaleNormal="100" workbookViewId="0">
      <selection activeCell="M4" sqref="M4:P15"/>
    </sheetView>
  </sheetViews>
  <sheetFormatPr defaultRowHeight="12.75" x14ac:dyDescent="0.2"/>
  <cols>
    <col min="1" max="1" width="18.140625" customWidth="1"/>
    <col min="5" max="9" width="8.28515625" hidden="1" customWidth="1"/>
    <col min="10" max="10" width="0.7109375" hidden="1" customWidth="1"/>
    <col min="11" max="13" width="8.28515625" customWidth="1"/>
    <col min="14" max="15" width="9" customWidth="1"/>
    <col min="16" max="16" width="2.5703125" customWidth="1"/>
    <col min="17" max="17" width="79.7109375" customWidth="1"/>
    <col min="18" max="18" width="9.140625" hidden="1" customWidth="1"/>
    <col min="19" max="19" width="19.140625" hidden="1" customWidth="1"/>
    <col min="20" max="20" width="2.5703125" customWidth="1"/>
  </cols>
  <sheetData>
    <row r="1" spans="1:17" s="1" customFormat="1" ht="18" x14ac:dyDescent="0.25">
      <c r="A1" s="292" t="s">
        <v>77</v>
      </c>
      <c r="B1" s="292"/>
      <c r="C1" s="292"/>
      <c r="D1" s="292"/>
      <c r="E1" s="292"/>
      <c r="F1" s="292"/>
      <c r="G1" s="292"/>
      <c r="H1" s="292"/>
      <c r="I1" s="292"/>
      <c r="J1" s="292"/>
      <c r="K1" s="292"/>
      <c r="L1" s="292"/>
      <c r="M1" s="292"/>
      <c r="N1" s="292"/>
      <c r="O1" s="292"/>
    </row>
    <row r="2" spans="1:17" s="1" customFormat="1" ht="18" x14ac:dyDescent="0.25">
      <c r="A2" s="292" t="s">
        <v>9</v>
      </c>
      <c r="B2" s="292"/>
      <c r="C2" s="292"/>
      <c r="D2" s="292"/>
      <c r="E2" s="292"/>
      <c r="F2" s="292"/>
      <c r="G2" s="292"/>
      <c r="H2" s="292"/>
      <c r="I2" s="292"/>
      <c r="J2" s="292"/>
      <c r="K2" s="292"/>
      <c r="L2" s="292"/>
      <c r="M2" s="292"/>
      <c r="N2" s="292"/>
      <c r="O2" s="292"/>
    </row>
    <row r="3" spans="1:17" s="1" customFormat="1" x14ac:dyDescent="0.2">
      <c r="B3" s="30"/>
    </row>
    <row r="4" spans="1:17" s="1" customFormat="1" x14ac:dyDescent="0.2">
      <c r="B4" s="275" t="s">
        <v>14</v>
      </c>
      <c r="C4" s="275"/>
      <c r="D4" s="275"/>
      <c r="E4" s="275"/>
      <c r="F4" s="275"/>
      <c r="G4" s="275"/>
      <c r="H4" s="275"/>
      <c r="I4" s="275"/>
      <c r="J4" s="275"/>
      <c r="K4" s="275"/>
      <c r="L4" s="60"/>
      <c r="M4" s="276" t="s">
        <v>190</v>
      </c>
      <c r="N4" s="277"/>
      <c r="O4" s="277"/>
      <c r="P4" s="278"/>
    </row>
    <row r="5" spans="1:17" s="1" customFormat="1" x14ac:dyDescent="0.2">
      <c r="A5" s="31" t="s">
        <v>11</v>
      </c>
      <c r="B5" s="288">
        <f>'SCREENING TOOL'!C8</f>
        <v>0</v>
      </c>
      <c r="C5" s="289"/>
      <c r="D5" s="289"/>
      <c r="E5" s="289"/>
      <c r="F5" s="289"/>
      <c r="G5" s="289"/>
      <c r="H5" s="289"/>
      <c r="I5" s="289"/>
      <c r="J5" s="289"/>
      <c r="K5" s="289"/>
      <c r="M5" s="279"/>
      <c r="N5" s="280"/>
      <c r="O5" s="280"/>
      <c r="P5" s="281"/>
    </row>
    <row r="6" spans="1:17" s="1" customFormat="1" x14ac:dyDescent="0.2">
      <c r="A6" s="31" t="s">
        <v>10</v>
      </c>
      <c r="B6" s="289">
        <f>'SCREENING TOOL'!C9</f>
        <v>0</v>
      </c>
      <c r="C6" s="289"/>
      <c r="D6" s="289"/>
      <c r="E6" s="289"/>
      <c r="F6" s="289"/>
      <c r="G6" s="289"/>
      <c r="H6" s="289"/>
      <c r="I6" s="289"/>
      <c r="J6" s="289"/>
      <c r="K6" s="289"/>
      <c r="M6" s="279"/>
      <c r="N6" s="280"/>
      <c r="O6" s="280"/>
      <c r="P6" s="281"/>
    </row>
    <row r="7" spans="1:17" s="1" customFormat="1" x14ac:dyDescent="0.2">
      <c r="A7" s="31" t="s">
        <v>212</v>
      </c>
      <c r="B7" s="290">
        <f>'SCREENING TOOL'!C10</f>
        <v>0</v>
      </c>
      <c r="C7" s="290"/>
      <c r="D7" s="290"/>
      <c r="E7" s="290"/>
      <c r="F7" s="290"/>
      <c r="G7" s="290"/>
      <c r="H7" s="290"/>
      <c r="I7" s="290"/>
      <c r="J7" s="290"/>
      <c r="K7" s="290"/>
      <c r="M7" s="279"/>
      <c r="N7" s="280"/>
      <c r="O7" s="280"/>
      <c r="P7" s="281"/>
    </row>
    <row r="8" spans="1:17" s="1" customFormat="1" x14ac:dyDescent="0.2">
      <c r="A8" s="31" t="s">
        <v>215</v>
      </c>
      <c r="B8" s="289">
        <f>'SCREENING TOOL'!C11</f>
        <v>0</v>
      </c>
      <c r="C8" s="289"/>
      <c r="D8" s="289"/>
      <c r="E8" s="289"/>
      <c r="F8" s="289"/>
      <c r="G8" s="289"/>
      <c r="H8" s="289"/>
      <c r="I8" s="289"/>
      <c r="J8" s="289"/>
      <c r="K8" s="289"/>
      <c r="M8" s="279"/>
      <c r="N8" s="280"/>
      <c r="O8" s="280"/>
      <c r="P8" s="281"/>
    </row>
    <row r="9" spans="1:17" s="1" customFormat="1" x14ac:dyDescent="0.2">
      <c r="A9" s="31" t="s">
        <v>12</v>
      </c>
      <c r="B9" s="289">
        <f>'SCREENING TOOL'!C12</f>
        <v>0</v>
      </c>
      <c r="C9" s="289"/>
      <c r="D9" s="289"/>
      <c r="E9" s="289"/>
      <c r="F9" s="289"/>
      <c r="G9" s="289"/>
      <c r="H9" s="289"/>
      <c r="I9" s="289"/>
      <c r="J9" s="289"/>
      <c r="K9" s="289"/>
      <c r="M9" s="279"/>
      <c r="N9" s="280"/>
      <c r="O9" s="280"/>
      <c r="P9" s="281"/>
    </row>
    <row r="10" spans="1:17" s="1" customFormat="1" x14ac:dyDescent="0.2">
      <c r="M10" s="279"/>
      <c r="N10" s="280"/>
      <c r="O10" s="280"/>
      <c r="P10" s="281"/>
    </row>
    <row r="11" spans="1:17" s="1" customFormat="1" x14ac:dyDescent="0.2">
      <c r="B11" s="299" t="s">
        <v>13</v>
      </c>
      <c r="C11" s="299"/>
      <c r="D11" s="299"/>
      <c r="E11" s="299"/>
      <c r="F11" s="299"/>
      <c r="G11" s="299"/>
      <c r="H11" s="299"/>
      <c r="I11" s="299"/>
      <c r="J11" s="299"/>
      <c r="K11" s="299"/>
      <c r="L11" s="60"/>
      <c r="M11" s="279"/>
      <c r="N11" s="280"/>
      <c r="O11" s="280"/>
      <c r="P11" s="281"/>
    </row>
    <row r="12" spans="1:17" s="1" customFormat="1" x14ac:dyDescent="0.2">
      <c r="A12" s="31" t="s">
        <v>15</v>
      </c>
      <c r="B12" s="285">
        <f>'SCREENING TOOL'!C14</f>
        <v>0</v>
      </c>
      <c r="C12" s="286"/>
      <c r="D12" s="286"/>
      <c r="E12" s="286"/>
      <c r="F12" s="286"/>
      <c r="G12" s="286"/>
      <c r="H12" s="286"/>
      <c r="I12" s="286"/>
      <c r="J12" s="286"/>
      <c r="K12" s="287"/>
      <c r="M12" s="279"/>
      <c r="N12" s="280"/>
      <c r="O12" s="280"/>
      <c r="P12" s="281"/>
      <c r="Q12" s="89"/>
    </row>
    <row r="13" spans="1:17" s="1" customFormat="1" x14ac:dyDescent="0.2">
      <c r="A13" s="31" t="s">
        <v>16</v>
      </c>
      <c r="B13" s="285">
        <f>'SCREENING TOOL'!C15</f>
        <v>0</v>
      </c>
      <c r="C13" s="286"/>
      <c r="D13" s="286"/>
      <c r="E13" s="286"/>
      <c r="F13" s="286"/>
      <c r="G13" s="286"/>
      <c r="H13" s="286"/>
      <c r="I13" s="286"/>
      <c r="J13" s="286"/>
      <c r="K13" s="287"/>
      <c r="M13" s="279"/>
      <c r="N13" s="280"/>
      <c r="O13" s="280"/>
      <c r="P13" s="281"/>
    </row>
    <row r="14" spans="1:17" s="1" customFormat="1" x14ac:dyDescent="0.2">
      <c r="A14" s="31" t="s">
        <v>17</v>
      </c>
      <c r="B14" s="285">
        <f>'SCREENING TOOL'!C16</f>
        <v>0</v>
      </c>
      <c r="C14" s="286"/>
      <c r="D14" s="286"/>
      <c r="E14" s="286"/>
      <c r="F14" s="286"/>
      <c r="G14" s="286"/>
      <c r="H14" s="286"/>
      <c r="I14" s="286"/>
      <c r="J14" s="286"/>
      <c r="K14" s="287"/>
      <c r="M14" s="279"/>
      <c r="N14" s="280"/>
      <c r="O14" s="280"/>
      <c r="P14" s="281"/>
    </row>
    <row r="15" spans="1:17" s="1" customFormat="1" x14ac:dyDescent="0.2">
      <c r="A15" s="31" t="s">
        <v>18</v>
      </c>
      <c r="B15" s="285">
        <f>'SCREENING TOOL'!C17</f>
        <v>0</v>
      </c>
      <c r="C15" s="286"/>
      <c r="D15" s="286"/>
      <c r="E15" s="286"/>
      <c r="F15" s="286"/>
      <c r="G15" s="286"/>
      <c r="H15" s="286"/>
      <c r="I15" s="286"/>
      <c r="J15" s="286"/>
      <c r="K15" s="287"/>
      <c r="M15" s="282"/>
      <c r="N15" s="283"/>
      <c r="O15" s="283"/>
      <c r="P15" s="284"/>
    </row>
    <row r="16" spans="1:17" s="1" customFormat="1" x14ac:dyDescent="0.2">
      <c r="A16" s="31" t="s">
        <v>19</v>
      </c>
      <c r="B16" s="285">
        <f>'SCREENING TOOL'!C18</f>
        <v>0</v>
      </c>
      <c r="C16" s="286"/>
      <c r="D16" s="286"/>
      <c r="E16" s="286"/>
      <c r="F16" s="286"/>
      <c r="G16" s="286"/>
      <c r="H16" s="286"/>
      <c r="I16" s="286"/>
      <c r="J16" s="286"/>
      <c r="K16" s="287"/>
    </row>
    <row r="17" spans="1:13" s="1" customFormat="1" x14ac:dyDescent="0.2">
      <c r="A17" s="31" t="s">
        <v>20</v>
      </c>
      <c r="B17" s="285">
        <f>'SCREENING TOOL'!C19</f>
        <v>0</v>
      </c>
      <c r="C17" s="286"/>
      <c r="D17" s="286"/>
      <c r="E17" s="286"/>
      <c r="F17" s="286"/>
      <c r="G17" s="286"/>
      <c r="H17" s="286"/>
      <c r="I17" s="286"/>
      <c r="J17" s="286"/>
      <c r="K17" s="287"/>
    </row>
    <row r="18" spans="1:13" s="1" customFormat="1" x14ac:dyDescent="0.2">
      <c r="A18" s="31" t="s">
        <v>21</v>
      </c>
      <c r="B18" s="285">
        <f>'SCREENING TOOL'!C20</f>
        <v>0</v>
      </c>
      <c r="C18" s="286"/>
      <c r="D18" s="286"/>
      <c r="E18" s="286"/>
      <c r="F18" s="286"/>
      <c r="G18" s="286"/>
      <c r="H18" s="286"/>
      <c r="I18" s="286"/>
      <c r="J18" s="286"/>
      <c r="K18" s="287"/>
    </row>
    <row r="19" spans="1:13" s="1" customFormat="1" x14ac:dyDescent="0.2">
      <c r="A19" s="31" t="s">
        <v>22</v>
      </c>
      <c r="B19" s="285">
        <f>'SCREENING TOOL'!C21</f>
        <v>0</v>
      </c>
      <c r="C19" s="286"/>
      <c r="D19" s="286"/>
      <c r="E19" s="286"/>
      <c r="F19" s="286"/>
      <c r="G19" s="286"/>
      <c r="H19" s="286"/>
      <c r="I19" s="286"/>
      <c r="J19" s="286"/>
      <c r="K19" s="287"/>
    </row>
    <row r="20" spans="1:13" s="1" customFormat="1" x14ac:dyDescent="0.2">
      <c r="A20" s="31" t="s">
        <v>23</v>
      </c>
      <c r="B20" s="285">
        <f>'SCREENING TOOL'!C22</f>
        <v>0</v>
      </c>
      <c r="C20" s="286"/>
      <c r="D20" s="286"/>
      <c r="E20" s="286"/>
      <c r="F20" s="286"/>
      <c r="G20" s="286"/>
      <c r="H20" s="286"/>
      <c r="I20" s="286"/>
      <c r="J20" s="286"/>
      <c r="K20" s="287"/>
    </row>
    <row r="21" spans="1:13" s="1" customFormat="1" x14ac:dyDescent="0.2">
      <c r="A21" s="31" t="s">
        <v>24</v>
      </c>
      <c r="B21" s="285">
        <f>'SCREENING TOOL'!C23</f>
        <v>0</v>
      </c>
      <c r="C21" s="286"/>
      <c r="D21" s="286"/>
      <c r="E21" s="286"/>
      <c r="F21" s="286"/>
      <c r="G21" s="286"/>
      <c r="H21" s="286"/>
      <c r="I21" s="286"/>
      <c r="J21" s="286"/>
      <c r="K21" s="287"/>
    </row>
    <row r="22" spans="1:13" s="1" customFormat="1" x14ac:dyDescent="0.2">
      <c r="A22" s="31" t="s">
        <v>78</v>
      </c>
      <c r="B22" s="285">
        <f>'SCREENING TOOL'!C24</f>
        <v>0</v>
      </c>
      <c r="C22" s="286"/>
      <c r="D22" s="286"/>
      <c r="E22" s="286"/>
      <c r="F22" s="286"/>
      <c r="G22" s="286"/>
      <c r="H22" s="286"/>
      <c r="I22" s="286"/>
      <c r="J22" s="286"/>
      <c r="K22" s="287"/>
    </row>
    <row r="23" spans="1:13" s="1" customFormat="1" x14ac:dyDescent="0.2">
      <c r="A23" s="31" t="s">
        <v>79</v>
      </c>
      <c r="B23" s="285">
        <f>'SCREENING TOOL'!C25</f>
        <v>0</v>
      </c>
      <c r="C23" s="286"/>
      <c r="D23" s="286"/>
      <c r="E23" s="286"/>
      <c r="F23" s="286"/>
      <c r="G23" s="286"/>
      <c r="H23" s="286"/>
      <c r="I23" s="286"/>
      <c r="J23" s="286"/>
      <c r="K23" s="287"/>
    </row>
    <row r="24" spans="1:13" s="1" customFormat="1" x14ac:dyDescent="0.2">
      <c r="A24" s="31" t="s">
        <v>80</v>
      </c>
      <c r="B24" s="285">
        <f>'SCREENING TOOL'!C26</f>
        <v>0</v>
      </c>
      <c r="C24" s="286"/>
      <c r="D24" s="286"/>
      <c r="E24" s="286"/>
      <c r="F24" s="286"/>
      <c r="G24" s="286"/>
      <c r="H24" s="286"/>
      <c r="I24" s="286"/>
      <c r="J24" s="286"/>
      <c r="K24" s="287"/>
    </row>
    <row r="25" spans="1:13" s="1" customFormat="1" x14ac:dyDescent="0.2">
      <c r="A25" s="31" t="s">
        <v>81</v>
      </c>
      <c r="B25" s="285">
        <f>'SCREENING TOOL'!C27</f>
        <v>0</v>
      </c>
      <c r="C25" s="286"/>
      <c r="D25" s="286"/>
      <c r="E25" s="286"/>
      <c r="F25" s="286"/>
      <c r="G25" s="286"/>
      <c r="H25" s="286"/>
      <c r="I25" s="286"/>
      <c r="J25" s="286"/>
      <c r="K25" s="287"/>
    </row>
    <row r="26" spans="1:13" s="1" customFormat="1" x14ac:dyDescent="0.2">
      <c r="A26" s="31" t="s">
        <v>82</v>
      </c>
      <c r="B26" s="285">
        <f>'SCREENING TOOL'!C28</f>
        <v>0</v>
      </c>
      <c r="C26" s="286"/>
      <c r="D26" s="286"/>
      <c r="E26" s="286"/>
      <c r="F26" s="286"/>
      <c r="G26" s="286"/>
      <c r="H26" s="286"/>
      <c r="I26" s="286"/>
      <c r="J26" s="286"/>
      <c r="K26" s="287"/>
    </row>
    <row r="27" spans="1:13" s="1" customFormat="1" x14ac:dyDescent="0.2">
      <c r="A27" s="31"/>
    </row>
    <row r="28" spans="1:13" s="1" customFormat="1" ht="13.5" thickBot="1" x14ac:dyDescent="0.25">
      <c r="A28" s="275" t="s">
        <v>40</v>
      </c>
      <c r="B28" s="275"/>
      <c r="C28" s="275"/>
      <c r="D28" s="275"/>
      <c r="E28" s="275"/>
      <c r="F28" s="275"/>
      <c r="G28" s="275"/>
      <c r="H28" s="275"/>
      <c r="I28" s="275"/>
      <c r="J28" s="275"/>
      <c r="K28" s="275"/>
      <c r="L28" s="275"/>
      <c r="M28" s="275"/>
    </row>
    <row r="29" spans="1:13" s="33" customFormat="1" ht="49.5" thickBot="1" x14ac:dyDescent="0.25">
      <c r="A29" s="32"/>
      <c r="B29" s="90" t="s">
        <v>25</v>
      </c>
      <c r="C29" s="57" t="s">
        <v>26</v>
      </c>
      <c r="D29" s="57" t="s">
        <v>27</v>
      </c>
      <c r="E29" s="91" t="s">
        <v>39</v>
      </c>
      <c r="F29" s="91" t="s">
        <v>35</v>
      </c>
      <c r="G29" s="91" t="s">
        <v>36</v>
      </c>
      <c r="H29" s="91" t="s">
        <v>37</v>
      </c>
      <c r="I29" s="91" t="s">
        <v>38</v>
      </c>
      <c r="J29" s="91" t="s">
        <v>28</v>
      </c>
      <c r="K29" s="57" t="s">
        <v>28</v>
      </c>
      <c r="L29" s="92" t="s">
        <v>76</v>
      </c>
    </row>
    <row r="30" spans="1:13" s="1" customFormat="1" ht="13.5" thickTop="1" x14ac:dyDescent="0.2">
      <c r="A30" s="93" t="s">
        <v>3</v>
      </c>
      <c r="B30" s="125">
        <f>'SCREENING TOOL'!N12</f>
        <v>0</v>
      </c>
      <c r="C30" s="126">
        <f>'SCREENING TOOL'!O12</f>
        <v>0</v>
      </c>
      <c r="D30" s="126">
        <f>'SCREENING TOOL'!P12</f>
        <v>0</v>
      </c>
      <c r="E30" s="127" t="str">
        <f>IF(OR(CODE(B30)=72, CODE(B30)=104),3, IF(OR(CODE(B30)=77, CODE(B30)=109),2, IF(OR(CODE(B30)=76, CODE(B30)=108),1,"")))</f>
        <v/>
      </c>
      <c r="F30" s="127" t="str">
        <f>IF(OR(CODE(C30)=72, CODE(C30)=104),3, IF(OR(CODE(C30)=77, CODE(C30)=109),2, IF(OR(CODE(C30)=76, CODE(C30)=108),1,"")))</f>
        <v/>
      </c>
      <c r="G30" s="127" t="str">
        <f>IF(OR(CODE(D30)=72, CODE(D30)=104),3, IF(OR(CODE(D30)=77, CODE(D30)=109),2, IF(OR(CODE(D30)=76, CODE(D30)=108),1,"")))</f>
        <v/>
      </c>
      <c r="H30" s="127" t="e">
        <f>SUM(100*E30,10*F30,1*G30)</f>
        <v>#VALUE!</v>
      </c>
      <c r="I30" s="127">
        <f>SUM(E30:G30)</f>
        <v>0</v>
      </c>
      <c r="J30" s="127" t="str">
        <f>IF(I30&gt;6,"H",IF(I30&lt;6,"L","M"))</f>
        <v>L</v>
      </c>
      <c r="K30" s="128" t="str">
        <f>IF(ISERR(J30),"",J30)</f>
        <v>L</v>
      </c>
      <c r="L30" s="129">
        <f>'SCREENING TOOL'!P10</f>
        <v>0</v>
      </c>
      <c r="M30" s="34"/>
    </row>
    <row r="31" spans="1:13" s="1" customFormat="1" x14ac:dyDescent="0.2">
      <c r="A31" s="93" t="s">
        <v>4</v>
      </c>
      <c r="B31" s="130">
        <f>'SCREENING TOOL'!T12</f>
        <v>0</v>
      </c>
      <c r="C31" s="131">
        <f>'SCREENING TOOL'!U12</f>
        <v>0</v>
      </c>
      <c r="D31" s="131">
        <f>'SCREENING TOOL'!V12</f>
        <v>0</v>
      </c>
      <c r="E31" s="132" t="str">
        <f t="shared" ref="E31:E38" si="0">IF(OR(CODE(B31)=72, CODE(B31)=104),3, IF(OR(CODE(B31)=77, CODE(B31)=109),2, IF(OR(CODE(B31)=76, CODE(B31)=108),1,"")))</f>
        <v/>
      </c>
      <c r="F31" s="132" t="str">
        <f t="shared" ref="F31:F38" si="1">IF(OR(CODE(C31)=72, CODE(C31)=104),3, IF(OR(CODE(C31)=77, CODE(C31)=109),2, IF(OR(CODE(C31)=76, CODE(C31)=108),1,"")))</f>
        <v/>
      </c>
      <c r="G31" s="132" t="str">
        <f t="shared" ref="G31:G38" si="2">IF(OR(CODE(D31)=72, CODE(D31)=104),3, IF(OR(CODE(D31)=77, CODE(D31)=109),2, IF(OR(CODE(D31)=76, CODE(D31)=108),1,"")))</f>
        <v/>
      </c>
      <c r="H31" s="132" t="e">
        <f t="shared" ref="H31:H38" si="3">SUM(100*E31,10*F31,1*G31)</f>
        <v>#VALUE!</v>
      </c>
      <c r="I31" s="132">
        <f t="shared" ref="I31:I38" si="4">SUM(E31:G31)</f>
        <v>0</v>
      </c>
      <c r="J31" s="132" t="str">
        <f t="shared" ref="J31:J39" si="5">IF(I31&gt;6,"H",IF(I31&lt;6,"L","M"))</f>
        <v>L</v>
      </c>
      <c r="K31" s="133" t="str">
        <f t="shared" ref="K31:K39" si="6">IF(ISERR(J31),"",J31)</f>
        <v>L</v>
      </c>
      <c r="L31" s="134">
        <f>'SCREENING TOOL'!V10</f>
        <v>0</v>
      </c>
      <c r="M31" s="34"/>
    </row>
    <row r="32" spans="1:13" s="1" customFormat="1" x14ac:dyDescent="0.2">
      <c r="A32" s="93" t="s">
        <v>29</v>
      </c>
      <c r="B32" s="130">
        <f>'SCREENING TOOL'!M19</f>
        <v>0</v>
      </c>
      <c r="C32" s="131">
        <f>'SCREENING TOOL'!N19</f>
        <v>0</v>
      </c>
      <c r="D32" s="131">
        <f>'SCREENING TOOL'!O19</f>
        <v>0</v>
      </c>
      <c r="E32" s="132" t="str">
        <f>IF(OR(CODE(B32)=72, CODE(B32)=104),3, IF(OR(CODE(B32)=77, CODE(B32)=109),2, IF(OR(CODE(B32)=76, CODE(B32)=108),1,"")))</f>
        <v/>
      </c>
      <c r="F32" s="132" t="str">
        <f>IF(OR(CODE(C32)=72, CODE(C32)=104),3, IF(OR(CODE(C32)=77, CODE(C32)=109),2, IF(OR(CODE(C32)=76, CODE(C32)=108),1,"")))</f>
        <v/>
      </c>
      <c r="G32" s="132" t="str">
        <f>IF(OR(CODE(D32)=72, CODE(D32)=104),3, IF(OR(CODE(D32)=77, CODE(D32)=109),2, IF(OR(CODE(D32)=76, CODE(D32)=108),1,"")))</f>
        <v/>
      </c>
      <c r="H32" s="132" t="e">
        <f>SUM(100*E32,10*F32,1*G32)</f>
        <v>#VALUE!</v>
      </c>
      <c r="I32" s="132">
        <f>SUM(E32:G32)</f>
        <v>0</v>
      </c>
      <c r="J32" s="132" t="str">
        <f t="shared" si="5"/>
        <v>L</v>
      </c>
      <c r="K32" s="133" t="str">
        <f t="shared" si="6"/>
        <v>L</v>
      </c>
      <c r="L32" s="134">
        <f>'SCREENING TOOL'!O17</f>
        <v>0</v>
      </c>
      <c r="M32" s="34"/>
    </row>
    <row r="33" spans="1:15" s="1" customFormat="1" x14ac:dyDescent="0.2">
      <c r="A33" s="93" t="s">
        <v>30</v>
      </c>
      <c r="B33" s="130">
        <f>'SCREENING TOOL'!U19</f>
        <v>0</v>
      </c>
      <c r="C33" s="131">
        <f>'SCREENING TOOL'!V19</f>
        <v>0</v>
      </c>
      <c r="D33" s="131">
        <f>'SCREENING TOOL'!W19</f>
        <v>0</v>
      </c>
      <c r="E33" s="132" t="str">
        <f t="shared" si="0"/>
        <v/>
      </c>
      <c r="F33" s="132" t="str">
        <f t="shared" si="1"/>
        <v/>
      </c>
      <c r="G33" s="132" t="str">
        <f t="shared" si="2"/>
        <v/>
      </c>
      <c r="H33" s="132" t="e">
        <f t="shared" si="3"/>
        <v>#VALUE!</v>
      </c>
      <c r="I33" s="132">
        <f t="shared" si="4"/>
        <v>0</v>
      </c>
      <c r="J33" s="132" t="str">
        <f t="shared" si="5"/>
        <v>L</v>
      </c>
      <c r="K33" s="133" t="str">
        <f t="shared" si="6"/>
        <v>L</v>
      </c>
      <c r="L33" s="134">
        <f>'SCREENING TOOL'!W17</f>
        <v>0</v>
      </c>
      <c r="M33" s="34"/>
    </row>
    <row r="34" spans="1:15" s="1" customFormat="1" x14ac:dyDescent="0.2">
      <c r="A34" s="93" t="s">
        <v>31</v>
      </c>
      <c r="B34" s="130">
        <f>'SCREENING TOOL'!M26</f>
        <v>0</v>
      </c>
      <c r="C34" s="131">
        <f>'SCREENING TOOL'!N26</f>
        <v>0</v>
      </c>
      <c r="D34" s="131">
        <f>'SCREENING TOOL'!O26</f>
        <v>0</v>
      </c>
      <c r="E34" s="132" t="str">
        <f t="shared" si="0"/>
        <v/>
      </c>
      <c r="F34" s="132" t="str">
        <f t="shared" si="1"/>
        <v/>
      </c>
      <c r="G34" s="132" t="str">
        <f t="shared" si="2"/>
        <v/>
      </c>
      <c r="H34" s="132" t="e">
        <f t="shared" si="3"/>
        <v>#VALUE!</v>
      </c>
      <c r="I34" s="132">
        <f t="shared" si="4"/>
        <v>0</v>
      </c>
      <c r="J34" s="132" t="str">
        <f t="shared" si="5"/>
        <v>L</v>
      </c>
      <c r="K34" s="133" t="str">
        <f t="shared" si="6"/>
        <v>L</v>
      </c>
      <c r="L34" s="134">
        <f>'SCREENING TOOL'!O24</f>
        <v>0</v>
      </c>
      <c r="M34" s="34"/>
    </row>
    <row r="35" spans="1:15" s="1" customFormat="1" x14ac:dyDescent="0.2">
      <c r="A35" s="93" t="s">
        <v>32</v>
      </c>
      <c r="B35" s="130">
        <f>'SCREENING TOOL'!U26</f>
        <v>0</v>
      </c>
      <c r="C35" s="131">
        <f>'SCREENING TOOL'!V26</f>
        <v>0</v>
      </c>
      <c r="D35" s="131">
        <f>'SCREENING TOOL'!W26</f>
        <v>0</v>
      </c>
      <c r="E35" s="132" t="str">
        <f t="shared" si="0"/>
        <v/>
      </c>
      <c r="F35" s="132" t="str">
        <f t="shared" si="1"/>
        <v/>
      </c>
      <c r="G35" s="132" t="str">
        <f t="shared" si="2"/>
        <v/>
      </c>
      <c r="H35" s="132" t="e">
        <f t="shared" si="3"/>
        <v>#VALUE!</v>
      </c>
      <c r="I35" s="132">
        <f t="shared" si="4"/>
        <v>0</v>
      </c>
      <c r="J35" s="132" t="str">
        <f t="shared" si="5"/>
        <v>L</v>
      </c>
      <c r="K35" s="133" t="str">
        <f t="shared" si="6"/>
        <v>L</v>
      </c>
      <c r="L35" s="134">
        <f>'SCREENING TOOL'!W24</f>
        <v>0</v>
      </c>
      <c r="M35" s="34"/>
    </row>
    <row r="36" spans="1:15" s="1" customFormat="1" x14ac:dyDescent="0.2">
      <c r="A36" s="93" t="s">
        <v>33</v>
      </c>
      <c r="B36" s="130">
        <f>'SCREENING TOOL'!M33</f>
        <v>0</v>
      </c>
      <c r="C36" s="131">
        <f>'SCREENING TOOL'!N33</f>
        <v>0</v>
      </c>
      <c r="D36" s="131">
        <f>'SCREENING TOOL'!O33</f>
        <v>0</v>
      </c>
      <c r="E36" s="132" t="str">
        <f t="shared" si="0"/>
        <v/>
      </c>
      <c r="F36" s="132" t="str">
        <f t="shared" si="1"/>
        <v/>
      </c>
      <c r="G36" s="132" t="str">
        <f t="shared" si="2"/>
        <v/>
      </c>
      <c r="H36" s="132" t="e">
        <f t="shared" si="3"/>
        <v>#VALUE!</v>
      </c>
      <c r="I36" s="132">
        <f t="shared" si="4"/>
        <v>0</v>
      </c>
      <c r="J36" s="132" t="str">
        <f t="shared" si="5"/>
        <v>L</v>
      </c>
      <c r="K36" s="133" t="str">
        <f t="shared" si="6"/>
        <v>L</v>
      </c>
      <c r="L36" s="134">
        <f>'SCREENING TOOL'!O31</f>
        <v>0</v>
      </c>
      <c r="M36" s="34"/>
    </row>
    <row r="37" spans="1:15" s="1" customFormat="1" x14ac:dyDescent="0.2">
      <c r="A37" s="93" t="s">
        <v>34</v>
      </c>
      <c r="B37" s="130">
        <f>'SCREENING TOOL'!U33</f>
        <v>0</v>
      </c>
      <c r="C37" s="131">
        <f>'SCREENING TOOL'!V33</f>
        <v>0</v>
      </c>
      <c r="D37" s="131">
        <f>'SCREENING TOOL'!W33</f>
        <v>0</v>
      </c>
      <c r="E37" s="132" t="str">
        <f t="shared" si="0"/>
        <v/>
      </c>
      <c r="F37" s="132" t="str">
        <f t="shared" si="1"/>
        <v/>
      </c>
      <c r="G37" s="132" t="str">
        <f t="shared" si="2"/>
        <v/>
      </c>
      <c r="H37" s="132" t="e">
        <f t="shared" si="3"/>
        <v>#VALUE!</v>
      </c>
      <c r="I37" s="132">
        <f t="shared" si="4"/>
        <v>0</v>
      </c>
      <c r="J37" s="132" t="str">
        <f t="shared" si="5"/>
        <v>L</v>
      </c>
      <c r="K37" s="133" t="str">
        <f t="shared" si="6"/>
        <v>L</v>
      </c>
      <c r="L37" s="134">
        <f>'SCREENING TOOL'!W31</f>
        <v>0</v>
      </c>
      <c r="M37" s="34"/>
    </row>
    <row r="38" spans="1:15" s="1" customFormat="1" x14ac:dyDescent="0.2">
      <c r="A38" s="93" t="s">
        <v>69</v>
      </c>
      <c r="B38" s="130">
        <f>'SCREENING TOOL'!M40</f>
        <v>0</v>
      </c>
      <c r="C38" s="131">
        <f>'SCREENING TOOL'!N40</f>
        <v>0</v>
      </c>
      <c r="D38" s="131">
        <f>'SCREENING TOOL'!O40</f>
        <v>0</v>
      </c>
      <c r="E38" s="132" t="str">
        <f t="shared" si="0"/>
        <v/>
      </c>
      <c r="F38" s="132" t="str">
        <f t="shared" si="1"/>
        <v/>
      </c>
      <c r="G38" s="132" t="str">
        <f t="shared" si="2"/>
        <v/>
      </c>
      <c r="H38" s="132" t="e">
        <f t="shared" si="3"/>
        <v>#VALUE!</v>
      </c>
      <c r="I38" s="132">
        <f t="shared" si="4"/>
        <v>0</v>
      </c>
      <c r="J38" s="132" t="str">
        <f t="shared" si="5"/>
        <v>L</v>
      </c>
      <c r="K38" s="133" t="str">
        <f t="shared" si="6"/>
        <v>L</v>
      </c>
      <c r="L38" s="134">
        <f>'SCREENING TOOL'!O38</f>
        <v>0</v>
      </c>
      <c r="M38" s="34"/>
    </row>
    <row r="39" spans="1:15" s="1" customFormat="1" ht="13.5" thickBot="1" x14ac:dyDescent="0.25">
      <c r="A39" s="93" t="s">
        <v>70</v>
      </c>
      <c r="B39" s="135">
        <f>'SCREENING TOOL'!U40</f>
        <v>0</v>
      </c>
      <c r="C39" s="136">
        <f>'SCREENING TOOL'!V40</f>
        <v>0</v>
      </c>
      <c r="D39" s="136">
        <f>'SCREENING TOOL'!W40</f>
        <v>0</v>
      </c>
      <c r="E39" s="137" t="str">
        <f>IF(OR(CODE(B39)=72, CODE(B39)=104),3, IF(OR(CODE(B39)=77, CODE(B39)=109),2, IF(OR(CODE(B39)=76, CODE(B39)=108),1,"")))</f>
        <v/>
      </c>
      <c r="F39" s="137" t="str">
        <f>IF(OR(CODE(C39)=72, CODE(C39)=104),3, IF(OR(CODE(C39)=77, CODE(C39)=109),2, IF(OR(CODE(C39)=76, CODE(C39)=108),1,"")))</f>
        <v/>
      </c>
      <c r="G39" s="137" t="str">
        <f>IF(OR(CODE(D39)=72, CODE(D39)=104),3, IF(OR(CODE(D39)=77, CODE(D39)=109),2, IF(OR(CODE(D39)=76, CODE(D39)=108),1,"")))</f>
        <v/>
      </c>
      <c r="H39" s="137" t="e">
        <f>SUM(100*E39,10*F39,1*G39)</f>
        <v>#VALUE!</v>
      </c>
      <c r="I39" s="137">
        <f>SUM(E39:G39)</f>
        <v>0</v>
      </c>
      <c r="J39" s="137" t="str">
        <f t="shared" si="5"/>
        <v>L</v>
      </c>
      <c r="K39" s="138" t="str">
        <f t="shared" si="6"/>
        <v>L</v>
      </c>
      <c r="L39" s="139">
        <f>'SCREENING TOOL'!W38</f>
        <v>0</v>
      </c>
      <c r="M39" s="34"/>
    </row>
    <row r="40" spans="1:15" s="1" customFormat="1" x14ac:dyDescent="0.2">
      <c r="A40" s="31"/>
      <c r="B40" s="34"/>
      <c r="C40" s="34"/>
      <c r="D40" s="34"/>
      <c r="E40" s="34"/>
      <c r="F40" s="34"/>
      <c r="G40" s="34"/>
      <c r="H40" s="34"/>
      <c r="I40" s="34"/>
      <c r="J40" s="34"/>
      <c r="K40" s="34"/>
      <c r="L40" s="34"/>
      <c r="M40" s="34"/>
    </row>
    <row r="41" spans="1:15" s="1" customFormat="1" x14ac:dyDescent="0.2">
      <c r="A41" s="275" t="s">
        <v>41</v>
      </c>
      <c r="B41" s="275"/>
      <c r="C41" s="275"/>
      <c r="D41" s="275"/>
      <c r="E41" s="275"/>
      <c r="F41" s="275"/>
      <c r="G41" s="275"/>
      <c r="H41" s="275"/>
      <c r="I41" s="275"/>
      <c r="J41" s="275"/>
      <c r="K41" s="275"/>
      <c r="L41" s="275"/>
      <c r="M41" s="275"/>
    </row>
    <row r="42" spans="1:15" s="1" customFormat="1" ht="13.5" thickBot="1" x14ac:dyDescent="0.25"/>
    <row r="43" spans="1:15" s="1" customFormat="1" ht="27" customHeight="1" thickBot="1" x14ac:dyDescent="0.25">
      <c r="A43" s="35"/>
      <c r="B43" s="36" t="s">
        <v>0</v>
      </c>
      <c r="C43" s="37" t="s">
        <v>1</v>
      </c>
      <c r="D43" s="38" t="s">
        <v>2</v>
      </c>
      <c r="E43" s="39"/>
      <c r="F43" s="39"/>
      <c r="G43" s="39"/>
      <c r="H43" s="39"/>
      <c r="I43" s="39"/>
      <c r="J43" s="39"/>
      <c r="K43" s="39"/>
      <c r="L43" s="40" t="s">
        <v>47</v>
      </c>
      <c r="M43" s="41"/>
      <c r="N43" s="41"/>
      <c r="O43" s="42"/>
    </row>
    <row r="44" spans="1:15" s="1" customFormat="1" ht="23.25" thickBot="1" x14ac:dyDescent="0.25">
      <c r="A44" s="43" t="s">
        <v>42</v>
      </c>
      <c r="B44" s="44">
        <f>COUNTIF(K30:K39,"L")</f>
        <v>10</v>
      </c>
      <c r="C44" s="44">
        <f>COUNTIF(K30:K39,"M")</f>
        <v>0</v>
      </c>
      <c r="D44" s="45">
        <f>COUNTIF(K30:K39,"H")</f>
        <v>0</v>
      </c>
      <c r="E44" s="46"/>
      <c r="F44" s="46"/>
      <c r="G44" s="46"/>
      <c r="H44" s="46"/>
      <c r="I44" s="46"/>
      <c r="J44" s="46"/>
      <c r="K44" s="46"/>
      <c r="L44" s="293"/>
      <c r="M44" s="294"/>
      <c r="N44" s="294"/>
      <c r="O44" s="295"/>
    </row>
    <row r="45" spans="1:15" s="1" customFormat="1" ht="17.25" customHeight="1" thickBot="1" x14ac:dyDescent="0.25">
      <c r="A45" s="47"/>
      <c r="B45" s="48" t="s">
        <v>6</v>
      </c>
      <c r="C45" s="48" t="s">
        <v>7</v>
      </c>
      <c r="D45" s="49" t="s">
        <v>8</v>
      </c>
      <c r="E45" s="50"/>
      <c r="F45" s="50"/>
      <c r="G45" s="50"/>
      <c r="H45" s="50"/>
      <c r="I45" s="50"/>
      <c r="J45" s="50"/>
      <c r="K45" s="50"/>
      <c r="L45" s="293"/>
      <c r="M45" s="294"/>
      <c r="N45" s="294"/>
      <c r="O45" s="295"/>
    </row>
    <row r="46" spans="1:15" s="1" customFormat="1" ht="14.25" thickTop="1" thickBot="1" x14ac:dyDescent="0.25">
      <c r="A46" s="47"/>
      <c r="B46" s="51">
        <f>B44*1</f>
        <v>10</v>
      </c>
      <c r="C46" s="51">
        <f>C44*2</f>
        <v>0</v>
      </c>
      <c r="D46" s="52">
        <f>D44*4</f>
        <v>0</v>
      </c>
      <c r="E46" s="53"/>
      <c r="F46" s="53"/>
      <c r="G46" s="53"/>
      <c r="H46" s="53"/>
      <c r="I46" s="53"/>
      <c r="J46" s="53"/>
      <c r="K46" s="53"/>
      <c r="L46" s="293"/>
      <c r="M46" s="294"/>
      <c r="N46" s="294"/>
      <c r="O46" s="295"/>
    </row>
    <row r="47" spans="1:15" s="1" customFormat="1" ht="13.5" thickBot="1" x14ac:dyDescent="0.25">
      <c r="B47" s="300" t="s">
        <v>43</v>
      </c>
      <c r="C47" s="301"/>
      <c r="D47" s="54">
        <f>SUM(B46:D46)</f>
        <v>10</v>
      </c>
      <c r="E47" s="34"/>
      <c r="F47" s="34"/>
      <c r="G47" s="34"/>
      <c r="H47" s="34"/>
      <c r="I47" s="34"/>
      <c r="J47" s="34"/>
      <c r="K47" s="34"/>
      <c r="L47" s="293"/>
      <c r="M47" s="294"/>
      <c r="N47" s="294"/>
      <c r="O47" s="295"/>
    </row>
    <row r="48" spans="1:15" s="1" customFormat="1" ht="39" customHeight="1" thickBot="1" x14ac:dyDescent="0.25">
      <c r="B48" s="302" t="s">
        <v>44</v>
      </c>
      <c r="C48" s="303"/>
      <c r="D48" s="94" t="str">
        <f>IF(D47=0,"",IF(D47&gt;24,"H",IF(D47&lt;17,"L","M")))</f>
        <v>L</v>
      </c>
      <c r="E48" s="34"/>
      <c r="F48" s="34"/>
      <c r="G48" s="34"/>
      <c r="H48" s="34"/>
      <c r="I48" s="34"/>
      <c r="J48" s="34"/>
      <c r="K48" s="34"/>
      <c r="L48" s="296"/>
      <c r="M48" s="297"/>
      <c r="N48" s="297"/>
      <c r="O48" s="298"/>
    </row>
    <row r="49" spans="1:17" s="1" customFormat="1" x14ac:dyDescent="0.2"/>
    <row r="50" spans="1:17" s="1" customFormat="1" x14ac:dyDescent="0.2">
      <c r="E50" s="46"/>
      <c r="F50" s="46"/>
      <c r="G50" s="46"/>
      <c r="H50" s="46"/>
      <c r="I50" s="46"/>
      <c r="J50" s="46"/>
      <c r="K50" s="46"/>
    </row>
    <row r="51" spans="1:17" s="1" customFormat="1" x14ac:dyDescent="0.2">
      <c r="E51" s="46"/>
      <c r="F51" s="46"/>
      <c r="G51" s="46"/>
      <c r="H51" s="46"/>
      <c r="I51" s="46"/>
      <c r="J51" s="46"/>
      <c r="K51" s="46"/>
    </row>
    <row r="52" spans="1:17" s="1" customFormat="1" x14ac:dyDescent="0.2">
      <c r="E52" s="34"/>
      <c r="F52" s="34"/>
      <c r="G52" s="34"/>
      <c r="H52" s="34"/>
      <c r="I52" s="34"/>
      <c r="J52" s="34"/>
      <c r="K52" s="34"/>
    </row>
    <row r="53" spans="1:17" s="1" customFormat="1" x14ac:dyDescent="0.2"/>
    <row r="54" spans="1:17" s="1" customFormat="1" ht="16.5" customHeight="1" x14ac:dyDescent="0.2"/>
    <row r="55" spans="1:17" s="1" customFormat="1" x14ac:dyDescent="0.2"/>
    <row r="56" spans="1:17" s="1" customFormat="1" x14ac:dyDescent="0.2"/>
    <row r="57" spans="1:17" s="1" customFormat="1" x14ac:dyDescent="0.2"/>
    <row r="58" spans="1:17" s="1" customFormat="1" x14ac:dyDescent="0.2">
      <c r="A58" s="3"/>
    </row>
    <row r="59" spans="1:17" ht="25.5" customHeight="1" x14ac:dyDescent="0.2">
      <c r="A59" s="304"/>
      <c r="B59" s="304"/>
      <c r="C59" s="304"/>
      <c r="D59" s="304"/>
      <c r="E59" s="304"/>
      <c r="F59" s="304"/>
      <c r="G59" s="304"/>
      <c r="H59" s="304"/>
      <c r="I59" s="304"/>
      <c r="J59" s="304"/>
      <c r="K59" s="304"/>
      <c r="L59" s="304"/>
      <c r="M59" s="304"/>
      <c r="N59" s="304"/>
      <c r="O59" s="304"/>
      <c r="P59" s="1"/>
      <c r="Q59" s="1"/>
    </row>
    <row r="60" spans="1:17" ht="24" customHeight="1" x14ac:dyDescent="0.2">
      <c r="A60" s="304"/>
      <c r="B60" s="304"/>
      <c r="C60" s="304"/>
      <c r="D60" s="304"/>
      <c r="E60" s="304"/>
      <c r="F60" s="304"/>
      <c r="G60" s="304"/>
      <c r="H60" s="304"/>
      <c r="I60" s="304"/>
      <c r="J60" s="304"/>
      <c r="K60" s="304"/>
      <c r="L60" s="304"/>
      <c r="M60" s="304"/>
      <c r="N60" s="304"/>
      <c r="O60" s="304"/>
      <c r="P60" s="1"/>
      <c r="Q60" s="1"/>
    </row>
    <row r="61" spans="1:17" x14ac:dyDescent="0.2">
      <c r="A61" s="304"/>
      <c r="B61" s="304"/>
      <c r="C61" s="304"/>
      <c r="D61" s="304"/>
      <c r="E61" s="304"/>
      <c r="F61" s="304"/>
      <c r="G61" s="304"/>
      <c r="H61" s="304"/>
      <c r="I61" s="304"/>
      <c r="J61" s="304"/>
      <c r="K61" s="304"/>
      <c r="L61" s="304"/>
      <c r="M61" s="304"/>
      <c r="N61" s="304"/>
      <c r="O61" s="304"/>
      <c r="P61" s="1"/>
      <c r="Q61" s="1"/>
    </row>
    <row r="62" spans="1:17" ht="24" customHeight="1" x14ac:dyDescent="0.2">
      <c r="A62" s="291"/>
      <c r="B62" s="291"/>
      <c r="C62" s="291"/>
      <c r="D62" s="291"/>
      <c r="E62" s="291"/>
      <c r="F62" s="291"/>
      <c r="G62" s="291"/>
      <c r="H62" s="291"/>
      <c r="I62" s="291"/>
      <c r="J62" s="291"/>
      <c r="K62" s="291"/>
      <c r="L62" s="291"/>
      <c r="M62" s="291"/>
      <c r="N62" s="291"/>
      <c r="O62" s="291"/>
      <c r="P62" s="55"/>
      <c r="Q62" s="55"/>
    </row>
    <row r="63" spans="1:17" ht="26.25" customHeight="1" x14ac:dyDescent="0.2">
      <c r="A63" s="291"/>
      <c r="B63" s="291"/>
      <c r="C63" s="291"/>
      <c r="D63" s="291"/>
      <c r="E63" s="291"/>
      <c r="F63" s="291"/>
      <c r="G63" s="291"/>
      <c r="H63" s="291"/>
      <c r="I63" s="291"/>
      <c r="J63" s="291"/>
      <c r="K63" s="291"/>
      <c r="L63" s="291"/>
      <c r="M63" s="291"/>
      <c r="N63" s="291"/>
      <c r="O63" s="291"/>
      <c r="P63" s="1"/>
      <c r="Q63" s="1"/>
    </row>
    <row r="64" spans="1:17" ht="23.25" customHeight="1" x14ac:dyDescent="0.2">
      <c r="A64" s="291"/>
      <c r="B64" s="291"/>
      <c r="C64" s="291"/>
      <c r="D64" s="291"/>
      <c r="E64" s="291"/>
      <c r="F64" s="291"/>
      <c r="G64" s="291"/>
      <c r="H64" s="291"/>
      <c r="I64" s="291"/>
      <c r="J64" s="291"/>
      <c r="K64" s="291"/>
      <c r="L64" s="291"/>
      <c r="M64" s="291"/>
      <c r="N64" s="291"/>
      <c r="O64" s="291"/>
      <c r="P64" s="1"/>
      <c r="Q64" s="1"/>
    </row>
    <row r="65" spans="1:17" x14ac:dyDescent="0.2">
      <c r="A65" s="291"/>
      <c r="B65" s="291"/>
      <c r="C65" s="291"/>
      <c r="D65" s="291"/>
      <c r="E65" s="291"/>
      <c r="F65" s="291"/>
      <c r="G65" s="291"/>
      <c r="H65" s="291"/>
      <c r="I65" s="291"/>
      <c r="J65" s="291"/>
      <c r="K65" s="291"/>
      <c r="L65" s="291"/>
      <c r="M65" s="291"/>
      <c r="N65" s="291"/>
      <c r="O65" s="291"/>
      <c r="P65" s="55"/>
      <c r="Q65" s="55"/>
    </row>
    <row r="66" spans="1:17" ht="23.25" customHeight="1" x14ac:dyDescent="0.2">
      <c r="A66" s="291"/>
      <c r="B66" s="291"/>
      <c r="C66" s="291"/>
      <c r="D66" s="291"/>
      <c r="E66" s="291"/>
      <c r="F66" s="291"/>
      <c r="G66" s="291"/>
      <c r="H66" s="291"/>
      <c r="I66" s="291"/>
      <c r="J66" s="291"/>
      <c r="K66" s="291"/>
      <c r="L66" s="291"/>
      <c r="M66" s="291"/>
      <c r="N66" s="291"/>
      <c r="O66" s="291"/>
      <c r="P66" s="55"/>
      <c r="Q66" s="55"/>
    </row>
    <row r="67" spans="1:17" ht="22.5" customHeight="1" x14ac:dyDescent="0.2">
      <c r="A67" s="291"/>
      <c r="B67" s="291"/>
      <c r="C67" s="291"/>
      <c r="D67" s="291"/>
      <c r="E67" s="291"/>
      <c r="F67" s="291"/>
      <c r="G67" s="291"/>
      <c r="H67" s="291"/>
      <c r="I67" s="291"/>
      <c r="J67" s="291"/>
      <c r="K67" s="291"/>
      <c r="L67" s="291"/>
      <c r="M67" s="291"/>
      <c r="N67" s="291"/>
      <c r="O67" s="291"/>
      <c r="P67" s="56"/>
      <c r="Q67" s="56"/>
    </row>
    <row r="68" spans="1:17" ht="22.5" customHeight="1" x14ac:dyDescent="0.2">
      <c r="A68" s="291"/>
      <c r="B68" s="291"/>
      <c r="C68" s="291"/>
      <c r="D68" s="291"/>
      <c r="E68" s="291"/>
      <c r="F68" s="291"/>
      <c r="G68" s="291"/>
      <c r="H68" s="291"/>
      <c r="I68" s="291"/>
      <c r="J68" s="291"/>
      <c r="K68" s="291"/>
      <c r="L68" s="291"/>
      <c r="M68" s="291"/>
      <c r="N68" s="291"/>
      <c r="O68" s="291"/>
      <c r="P68" s="55"/>
      <c r="Q68" s="55"/>
    </row>
    <row r="69" spans="1:17" ht="31.5" customHeight="1" x14ac:dyDescent="0.2"/>
  </sheetData>
  <sheetProtection password="C989" sheet="1" objects="1" selectLockedCells="1"/>
  <mergeCells count="40">
    <mergeCell ref="A65:O65"/>
    <mergeCell ref="A66:O66"/>
    <mergeCell ref="A59:O59"/>
    <mergeCell ref="A60:O60"/>
    <mergeCell ref="A67:O67"/>
    <mergeCell ref="A64:O64"/>
    <mergeCell ref="A61:O61"/>
    <mergeCell ref="B18:K18"/>
    <mergeCell ref="B11:K11"/>
    <mergeCell ref="B47:C47"/>
    <mergeCell ref="B48:C48"/>
    <mergeCell ref="A63:O63"/>
    <mergeCell ref="A62:O62"/>
    <mergeCell ref="A68:O68"/>
    <mergeCell ref="A1:O1"/>
    <mergeCell ref="A2:O2"/>
    <mergeCell ref="L44:O48"/>
    <mergeCell ref="A28:M28"/>
    <mergeCell ref="A41:M41"/>
    <mergeCell ref="B25:K25"/>
    <mergeCell ref="B26:K26"/>
    <mergeCell ref="B16:K16"/>
    <mergeCell ref="B17:K17"/>
    <mergeCell ref="B19:K19"/>
    <mergeCell ref="B20:K20"/>
    <mergeCell ref="B21:K21"/>
    <mergeCell ref="B22:K22"/>
    <mergeCell ref="B23:K23"/>
    <mergeCell ref="B24:K24"/>
    <mergeCell ref="B4:K4"/>
    <mergeCell ref="M4:P15"/>
    <mergeCell ref="B14:K14"/>
    <mergeCell ref="B15:K15"/>
    <mergeCell ref="B5:K5"/>
    <mergeCell ref="B6:K6"/>
    <mergeCell ref="B7:K7"/>
    <mergeCell ref="B8:K8"/>
    <mergeCell ref="B9:K9"/>
    <mergeCell ref="B12:K12"/>
    <mergeCell ref="B13:K13"/>
  </mergeCells>
  <phoneticPr fontId="7" type="noConversion"/>
  <conditionalFormatting sqref="K30:K39 D48">
    <cfRule type="cellIs" dxfId="2" priority="1" stopIfTrue="1" operator="equal">
      <formula>"L"</formula>
    </cfRule>
    <cfRule type="cellIs" dxfId="1" priority="2" stopIfTrue="1" operator="equal">
      <formula>"M"</formula>
    </cfRule>
    <cfRule type="cellIs" dxfId="0" priority="3" stopIfTrue="1" operator="equal">
      <formula>"H"</formula>
    </cfRule>
  </conditionalFormatting>
  <printOptions horizontalCentered="1"/>
  <pageMargins left="0.5" right="0.5" top="0.59" bottom="0.75" header="0.5" footer="0.5"/>
  <pageSetup scale="56" orientation="portrait" horizontalDpi="200" verticalDpi="200" r:id="rId1"/>
  <headerFooter alignWithMargins="0">
    <oddFooter>&amp;R© 2017 The Ergonomics Center of North Carolina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AA66"/>
  <sheetViews>
    <sheetView tabSelected="1" zoomScale="150" zoomScaleNormal="150" workbookViewId="0">
      <selection activeCell="D4" sqref="D4:M4"/>
    </sheetView>
  </sheetViews>
  <sheetFormatPr defaultRowHeight="15.75" x14ac:dyDescent="0.25"/>
  <cols>
    <col min="18" max="19" width="0" hidden="1" customWidth="1"/>
    <col min="20" max="20" width="9.42578125" hidden="1" customWidth="1"/>
    <col min="21" max="25" width="0" hidden="1" customWidth="1"/>
    <col min="26" max="26" width="9.140625" style="176" customWidth="1"/>
  </cols>
  <sheetData>
    <row r="1" spans="1:27" ht="23.25" x14ac:dyDescent="0.35">
      <c r="A1" s="305" t="s">
        <v>220</v>
      </c>
      <c r="B1" s="305"/>
      <c r="C1" s="305"/>
      <c r="D1" s="305"/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179"/>
    </row>
    <row r="2" spans="1:27" ht="27.75" x14ac:dyDescent="0.4">
      <c r="A2" s="306" t="s">
        <v>219</v>
      </c>
      <c r="B2" s="306"/>
      <c r="C2" s="306"/>
      <c r="D2" s="306"/>
      <c r="E2" s="306"/>
      <c r="F2" s="306"/>
      <c r="G2" s="306"/>
      <c r="H2" s="306"/>
      <c r="I2" s="306"/>
      <c r="J2" s="306"/>
      <c r="K2" s="306"/>
      <c r="L2" s="306"/>
      <c r="M2" s="306"/>
      <c r="N2" s="306"/>
      <c r="O2" s="306"/>
      <c r="P2" s="180"/>
    </row>
    <row r="3" spans="1:27" ht="28.5" thickBot="1" x14ac:dyDescent="0.45">
      <c r="A3" s="177"/>
      <c r="B3" s="177"/>
      <c r="C3" s="177"/>
      <c r="D3" s="177"/>
      <c r="E3" s="177"/>
      <c r="F3" s="177"/>
      <c r="G3" s="177"/>
      <c r="H3" s="177"/>
      <c r="I3" s="177"/>
      <c r="J3" s="177"/>
      <c r="K3" s="177"/>
      <c r="L3" s="177"/>
      <c r="M3" s="177"/>
      <c r="N3" s="177"/>
      <c r="O3" s="177"/>
      <c r="P3" s="180"/>
      <c r="T3" s="123" t="s">
        <v>209</v>
      </c>
    </row>
    <row r="4" spans="1:27" s="124" customFormat="1" ht="17.25" thickTop="1" thickBot="1" x14ac:dyDescent="0.3">
      <c r="A4" s="309" t="s">
        <v>208</v>
      </c>
      <c r="B4" s="309"/>
      <c r="C4" s="309"/>
      <c r="D4" s="310"/>
      <c r="E4" s="311"/>
      <c r="F4" s="311"/>
      <c r="G4" s="311"/>
      <c r="H4" s="311"/>
      <c r="I4" s="311"/>
      <c r="J4" s="311"/>
      <c r="K4" s="311"/>
      <c r="L4" s="311"/>
      <c r="M4" s="312"/>
      <c r="N4" s="178"/>
      <c r="O4" s="178"/>
      <c r="P4" s="178"/>
      <c r="T4" s="124" t="s">
        <v>210</v>
      </c>
      <c r="Z4" s="176"/>
    </row>
    <row r="5" spans="1:27" s="124" customFormat="1" ht="16.5" thickTop="1" x14ac:dyDescent="0.25">
      <c r="T5" s="124">
        <f>'Job Summary (On Site)'!B12</f>
        <v>0</v>
      </c>
      <c r="Z5" s="176"/>
    </row>
    <row r="6" spans="1:27" x14ac:dyDescent="0.25">
      <c r="A6" s="124"/>
      <c r="B6" s="124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T6" s="124">
        <f>'Job Summary (On Site)'!B13</f>
        <v>0</v>
      </c>
    </row>
    <row r="7" spans="1:27" ht="20.25" x14ac:dyDescent="0.3">
      <c r="A7" s="307" t="s">
        <v>207</v>
      </c>
      <c r="B7" s="307"/>
      <c r="C7" s="307"/>
      <c r="D7" s="307"/>
      <c r="E7" s="307"/>
      <c r="F7" s="307"/>
      <c r="G7" s="307"/>
      <c r="H7" s="307"/>
      <c r="I7" s="307"/>
      <c r="J7" s="307"/>
      <c r="K7" s="307"/>
      <c r="L7" s="307"/>
      <c r="M7" s="307"/>
      <c r="N7" s="307"/>
      <c r="O7" s="307"/>
      <c r="P7" s="181"/>
      <c r="T7" s="124">
        <f>'Job Summary (On Site)'!B14</f>
        <v>0</v>
      </c>
    </row>
    <row r="8" spans="1:27" x14ac:dyDescent="0.25">
      <c r="A8" s="308" t="s">
        <v>206</v>
      </c>
      <c r="B8" s="308"/>
      <c r="C8" s="308"/>
      <c r="D8" s="308"/>
      <c r="E8" s="308"/>
      <c r="F8" s="308"/>
      <c r="G8" s="308"/>
      <c r="H8" s="308"/>
      <c r="I8" s="308"/>
      <c r="J8" s="308"/>
      <c r="K8" s="308"/>
      <c r="L8" s="308"/>
      <c r="M8" s="308"/>
      <c r="N8" s="308"/>
      <c r="O8" s="308"/>
      <c r="P8" s="124"/>
      <c r="T8" s="124">
        <f>'Job Summary (On Site)'!B15</f>
        <v>0</v>
      </c>
      <c r="Z8" s="175"/>
      <c r="AA8" s="174"/>
    </row>
    <row r="9" spans="1:27" x14ac:dyDescent="0.25">
      <c r="A9" s="124"/>
      <c r="B9" s="124"/>
      <c r="C9" s="124"/>
      <c r="D9" s="124"/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  <c r="T9" s="124">
        <f>'Job Summary (On Site)'!B16</f>
        <v>0</v>
      </c>
      <c r="Z9" s="175"/>
      <c r="AA9" s="174"/>
    </row>
    <row r="10" spans="1:27" ht="18" x14ac:dyDescent="0.25">
      <c r="A10" s="124"/>
      <c r="B10" s="124"/>
      <c r="C10" s="124"/>
      <c r="D10" s="182"/>
      <c r="E10" s="124"/>
      <c r="F10" s="124"/>
      <c r="G10" s="124"/>
      <c r="H10" s="124"/>
      <c r="I10" s="124"/>
      <c r="J10" s="124"/>
      <c r="K10" s="124"/>
      <c r="L10" s="124"/>
      <c r="M10" s="124"/>
      <c r="N10" s="124"/>
      <c r="O10" s="124"/>
      <c r="P10" s="124"/>
      <c r="T10" s="124">
        <f>'Job Summary (On Site)'!B17</f>
        <v>0</v>
      </c>
      <c r="Z10" s="175"/>
      <c r="AA10" s="174"/>
    </row>
    <row r="11" spans="1:27" x14ac:dyDescent="0.25">
      <c r="A11" s="124"/>
      <c r="B11" s="183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T11" s="124">
        <f>'Job Summary (On Site)'!B18</f>
        <v>0</v>
      </c>
      <c r="Z11" s="175"/>
      <c r="AA11" s="174"/>
    </row>
    <row r="12" spans="1:27" x14ac:dyDescent="0.25">
      <c r="A12" s="124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T12" s="124">
        <f>'Job Summary (On Site)'!B19</f>
        <v>0</v>
      </c>
    </row>
    <row r="13" spans="1:27" x14ac:dyDescent="0.25">
      <c r="A13" s="124"/>
      <c r="B13" s="124"/>
      <c r="C13" s="124"/>
      <c r="D13" s="124"/>
      <c r="E13" s="124"/>
      <c r="F13" s="124"/>
      <c r="G13" s="124"/>
      <c r="H13" s="124"/>
      <c r="I13" s="124"/>
      <c r="J13" s="124"/>
      <c r="K13" s="124"/>
      <c r="L13" s="124"/>
      <c r="M13" s="124"/>
      <c r="N13" s="124"/>
      <c r="O13" s="124"/>
      <c r="P13" s="124"/>
      <c r="T13" s="124">
        <f>'Job Summary (On Site)'!B20</f>
        <v>0</v>
      </c>
    </row>
    <row r="14" spans="1:27" x14ac:dyDescent="0.25">
      <c r="A14" s="124"/>
      <c r="B14" s="124"/>
      <c r="C14" s="124"/>
      <c r="D14" s="124"/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  <c r="T14" s="124">
        <f>'Job Summary (On Site)'!B21</f>
        <v>0</v>
      </c>
    </row>
    <row r="15" spans="1:27" x14ac:dyDescent="0.25">
      <c r="A15" s="124"/>
      <c r="B15" s="124"/>
      <c r="C15" s="124"/>
      <c r="D15" s="124"/>
      <c r="E15" s="124"/>
      <c r="F15" s="124"/>
      <c r="G15" s="124"/>
      <c r="H15" s="124"/>
      <c r="I15" s="124"/>
      <c r="J15" s="124"/>
      <c r="K15" s="124"/>
      <c r="L15" s="124"/>
      <c r="M15" s="124"/>
      <c r="N15" s="124"/>
      <c r="O15" s="124"/>
      <c r="P15" s="124"/>
      <c r="T15" s="124">
        <f>'Job Summary (On Site)'!B22</f>
        <v>0</v>
      </c>
      <c r="Z15" s="175"/>
      <c r="AA15" s="174"/>
    </row>
    <row r="16" spans="1:27" x14ac:dyDescent="0.25">
      <c r="A16" s="124"/>
      <c r="B16" s="124"/>
      <c r="C16" s="124"/>
      <c r="D16" s="124"/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  <c r="T16" s="124">
        <f>'Job Summary (On Site)'!B23</f>
        <v>0</v>
      </c>
    </row>
    <row r="17" spans="1:27" x14ac:dyDescent="0.25">
      <c r="A17" s="124"/>
      <c r="B17" s="124"/>
      <c r="C17" s="124"/>
      <c r="D17" s="124"/>
      <c r="E17" s="124"/>
      <c r="F17" s="124"/>
      <c r="G17" s="124"/>
      <c r="H17" s="124"/>
      <c r="I17" s="124"/>
      <c r="J17" s="124"/>
      <c r="K17" s="124"/>
      <c r="L17" s="124"/>
      <c r="M17" s="124"/>
      <c r="N17" s="124"/>
      <c r="O17" s="124"/>
      <c r="P17" s="124"/>
      <c r="T17" s="124">
        <f>'Job Summary (On Site)'!B24</f>
        <v>0</v>
      </c>
    </row>
    <row r="18" spans="1:27" x14ac:dyDescent="0.25">
      <c r="A18" s="124"/>
      <c r="B18" s="124"/>
      <c r="C18" s="124"/>
      <c r="D18" s="124"/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  <c r="T18" s="124">
        <f>'Job Summary (On Site)'!B25</f>
        <v>0</v>
      </c>
    </row>
    <row r="19" spans="1:27" x14ac:dyDescent="0.25">
      <c r="A19" s="124"/>
      <c r="B19" s="124"/>
      <c r="C19" s="124"/>
      <c r="D19" s="124"/>
      <c r="E19" s="124"/>
      <c r="F19" s="124"/>
      <c r="G19" s="124"/>
      <c r="H19" s="124"/>
      <c r="I19" s="124"/>
      <c r="J19" s="124"/>
      <c r="K19" s="124"/>
      <c r="L19" s="124"/>
      <c r="M19" s="124"/>
      <c r="N19" s="124"/>
      <c r="O19" s="124"/>
      <c r="P19" s="124"/>
      <c r="T19" s="124">
        <f>'Job Summary (On Site)'!B26</f>
        <v>0</v>
      </c>
      <c r="Z19" s="175"/>
      <c r="AA19" s="174"/>
    </row>
    <row r="20" spans="1:27" x14ac:dyDescent="0.25">
      <c r="A20" s="124"/>
      <c r="B20" s="124"/>
      <c r="C20" s="124"/>
      <c r="D20" s="124"/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  <c r="T20" s="123"/>
      <c r="Z20" s="175"/>
      <c r="AA20" s="174"/>
    </row>
    <row r="21" spans="1:27" x14ac:dyDescent="0.25">
      <c r="A21" s="124"/>
      <c r="B21" s="124"/>
      <c r="C21" s="124"/>
      <c r="D21" s="124"/>
      <c r="E21" s="124"/>
      <c r="F21" s="124"/>
      <c r="G21" s="124"/>
      <c r="H21" s="124"/>
      <c r="I21" s="124"/>
      <c r="J21" s="124"/>
      <c r="K21" s="124"/>
      <c r="L21" s="124"/>
      <c r="M21" s="124"/>
      <c r="N21" s="124"/>
      <c r="O21" s="124"/>
      <c r="P21" s="124"/>
      <c r="T21" s="123"/>
      <c r="Z21" s="175"/>
      <c r="AA21" s="174"/>
    </row>
    <row r="22" spans="1:27" x14ac:dyDescent="0.25">
      <c r="A22" s="124"/>
      <c r="B22" s="124"/>
      <c r="C22" s="124"/>
      <c r="D22" s="124"/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  <c r="T22" s="123"/>
      <c r="Z22" s="175"/>
      <c r="AA22" s="174"/>
    </row>
    <row r="23" spans="1:27" x14ac:dyDescent="0.25">
      <c r="A23" s="124"/>
      <c r="B23" s="124"/>
      <c r="C23" s="124"/>
      <c r="D23" s="124"/>
      <c r="E23" s="124"/>
      <c r="F23" s="124"/>
      <c r="G23" s="124"/>
      <c r="H23" s="124"/>
      <c r="I23" s="124"/>
      <c r="J23" s="124"/>
      <c r="K23" s="124"/>
      <c r="L23" s="124"/>
      <c r="M23" s="124"/>
      <c r="N23" s="124"/>
      <c r="O23" s="124"/>
      <c r="P23" s="124"/>
      <c r="T23" s="123"/>
      <c r="Z23" s="175"/>
      <c r="AA23" s="174"/>
    </row>
    <row r="24" spans="1:27" x14ac:dyDescent="0.25">
      <c r="A24" s="124"/>
      <c r="B24" s="124"/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T24" s="123"/>
      <c r="Z24" s="175"/>
      <c r="AA24" s="174"/>
    </row>
    <row r="25" spans="1:27" x14ac:dyDescent="0.25">
      <c r="A25" s="124"/>
      <c r="B25" s="124"/>
      <c r="C25" s="124"/>
      <c r="D25" s="124"/>
      <c r="E25" s="124"/>
      <c r="F25" s="124"/>
      <c r="G25" s="124"/>
      <c r="H25" s="124"/>
      <c r="I25" s="124"/>
      <c r="J25" s="124"/>
      <c r="K25" s="124"/>
      <c r="L25" s="124"/>
      <c r="M25" s="124"/>
      <c r="N25" s="124"/>
      <c r="O25" s="124"/>
      <c r="P25" s="124"/>
      <c r="T25" s="123"/>
    </row>
    <row r="26" spans="1:27" x14ac:dyDescent="0.25">
      <c r="A26" s="124"/>
      <c r="B26" s="124"/>
      <c r="C26" s="124"/>
      <c r="D26" s="124"/>
      <c r="E26" s="124"/>
      <c r="F26" s="124"/>
      <c r="G26" s="124"/>
      <c r="H26" s="124"/>
      <c r="I26" s="124"/>
      <c r="J26" s="124"/>
      <c r="K26" s="124"/>
      <c r="L26" s="124"/>
      <c r="M26" s="124"/>
      <c r="N26" s="124"/>
      <c r="O26" s="124"/>
      <c r="P26" s="124"/>
      <c r="T26" s="123"/>
    </row>
    <row r="27" spans="1:27" x14ac:dyDescent="0.25">
      <c r="A27" s="124"/>
      <c r="B27" s="124"/>
      <c r="C27" s="124"/>
      <c r="D27" s="124"/>
      <c r="E27" s="124"/>
      <c r="F27" s="124"/>
      <c r="G27" s="124"/>
      <c r="H27" s="124"/>
      <c r="I27" s="124"/>
      <c r="J27" s="124"/>
      <c r="K27" s="124"/>
      <c r="L27" s="124"/>
      <c r="M27" s="124"/>
      <c r="N27" s="124"/>
      <c r="O27" s="124"/>
      <c r="P27" s="124"/>
      <c r="T27" s="123"/>
    </row>
    <row r="28" spans="1:27" x14ac:dyDescent="0.25">
      <c r="A28" s="124"/>
      <c r="B28" s="124"/>
      <c r="C28" s="124"/>
      <c r="D28" s="124"/>
      <c r="E28" s="124"/>
      <c r="F28" s="124"/>
      <c r="G28" s="124"/>
      <c r="H28" s="124"/>
      <c r="I28" s="124"/>
      <c r="J28" s="124"/>
      <c r="K28" s="124"/>
      <c r="L28" s="124"/>
      <c r="M28" s="124"/>
      <c r="N28" s="124"/>
      <c r="O28" s="124"/>
      <c r="P28" s="124"/>
      <c r="T28" s="123"/>
      <c r="Z28" s="175"/>
      <c r="AA28" s="174"/>
    </row>
    <row r="29" spans="1:27" x14ac:dyDescent="0.25">
      <c r="A29" s="124"/>
      <c r="B29" s="124"/>
      <c r="C29" s="124"/>
      <c r="D29" s="124"/>
      <c r="E29" s="124"/>
      <c r="F29" s="124"/>
      <c r="G29" s="124"/>
      <c r="H29" s="124"/>
      <c r="I29" s="124"/>
      <c r="J29" s="124"/>
      <c r="K29" s="124"/>
      <c r="L29" s="124"/>
      <c r="M29" s="124"/>
      <c r="N29" s="124"/>
      <c r="O29" s="124"/>
      <c r="P29" s="124"/>
      <c r="T29" s="123"/>
      <c r="Z29" s="175"/>
      <c r="AA29" s="174"/>
    </row>
    <row r="30" spans="1:27" x14ac:dyDescent="0.25">
      <c r="A30" s="124"/>
      <c r="B30" s="124"/>
      <c r="C30" s="124"/>
      <c r="D30" s="124"/>
      <c r="E30" s="124"/>
      <c r="F30" s="124"/>
      <c r="G30" s="124"/>
      <c r="H30" s="124"/>
      <c r="I30" s="124"/>
      <c r="J30" s="124"/>
      <c r="K30" s="124"/>
      <c r="L30" s="124"/>
      <c r="M30" s="124"/>
      <c r="N30" s="124"/>
      <c r="O30" s="124"/>
      <c r="P30" s="124"/>
      <c r="T30" s="123"/>
    </row>
    <row r="31" spans="1:27" x14ac:dyDescent="0.25">
      <c r="A31" s="124"/>
      <c r="B31" s="124"/>
      <c r="C31" s="124"/>
      <c r="D31" s="124"/>
      <c r="E31" s="124"/>
      <c r="F31" s="124"/>
      <c r="G31" s="124"/>
      <c r="H31" s="124"/>
      <c r="I31" s="124"/>
      <c r="J31" s="124"/>
      <c r="K31" s="124"/>
      <c r="L31" s="124"/>
      <c r="M31" s="124"/>
      <c r="N31" s="124"/>
      <c r="O31" s="124"/>
      <c r="P31" s="124"/>
      <c r="T31" s="123"/>
    </row>
    <row r="32" spans="1:27" x14ac:dyDescent="0.25">
      <c r="A32" s="124"/>
      <c r="B32" s="124"/>
      <c r="C32" s="124"/>
      <c r="D32" s="124"/>
      <c r="E32" s="124"/>
      <c r="F32" s="124"/>
      <c r="G32" s="124"/>
      <c r="H32" s="124"/>
      <c r="I32" s="124"/>
      <c r="J32" s="124"/>
      <c r="K32" s="124"/>
      <c r="L32" s="124"/>
      <c r="M32" s="124"/>
      <c r="N32" s="124"/>
      <c r="O32" s="124"/>
      <c r="P32" s="124"/>
      <c r="T32" s="123"/>
    </row>
    <row r="33" spans="1:27" x14ac:dyDescent="0.25">
      <c r="A33" s="124"/>
      <c r="B33" s="124"/>
      <c r="C33" s="124"/>
      <c r="D33" s="124"/>
      <c r="E33" s="124"/>
      <c r="F33" s="124"/>
      <c r="G33" s="124"/>
      <c r="H33" s="124"/>
      <c r="I33" s="124"/>
      <c r="J33" s="124"/>
      <c r="K33" s="124"/>
      <c r="L33" s="124"/>
      <c r="M33" s="124"/>
      <c r="N33" s="124"/>
      <c r="O33" s="124"/>
      <c r="P33" s="124"/>
      <c r="T33" s="123"/>
      <c r="Z33" s="175"/>
      <c r="AA33" s="174"/>
    </row>
    <row r="34" spans="1:27" x14ac:dyDescent="0.25">
      <c r="A34" s="124"/>
      <c r="B34" s="124"/>
      <c r="C34" s="124"/>
      <c r="D34" s="124"/>
      <c r="E34" s="124"/>
      <c r="F34" s="124"/>
      <c r="G34" s="124"/>
      <c r="H34" s="124"/>
      <c r="I34" s="124"/>
      <c r="J34" s="124"/>
      <c r="K34" s="124"/>
      <c r="L34" s="124"/>
      <c r="M34" s="124"/>
      <c r="N34" s="124"/>
      <c r="O34" s="124"/>
      <c r="P34" s="124"/>
      <c r="T34" s="123"/>
      <c r="Z34" s="175"/>
      <c r="AA34" s="174"/>
    </row>
    <row r="35" spans="1:27" x14ac:dyDescent="0.25">
      <c r="A35" s="124"/>
      <c r="B35" s="124"/>
      <c r="C35" s="124"/>
      <c r="D35" s="124"/>
      <c r="E35" s="124"/>
      <c r="F35" s="124"/>
      <c r="G35" s="124"/>
      <c r="H35" s="124"/>
      <c r="I35" s="124"/>
      <c r="J35" s="124"/>
      <c r="K35" s="124"/>
      <c r="L35" s="124"/>
      <c r="M35" s="124"/>
      <c r="N35" s="124"/>
      <c r="O35" s="124"/>
      <c r="P35" s="124"/>
      <c r="T35" s="123"/>
      <c r="Z35" s="175"/>
      <c r="AA35" s="174"/>
    </row>
    <row r="36" spans="1:27" x14ac:dyDescent="0.25">
      <c r="A36" s="124"/>
      <c r="B36" s="124"/>
      <c r="C36" s="124"/>
      <c r="D36" s="124"/>
      <c r="E36" s="124"/>
      <c r="F36" s="124"/>
      <c r="G36" s="124"/>
      <c r="H36" s="124"/>
      <c r="I36" s="124"/>
      <c r="J36" s="124"/>
      <c r="K36" s="124"/>
      <c r="L36" s="124"/>
      <c r="M36" s="124"/>
      <c r="N36" s="124"/>
      <c r="O36" s="124"/>
      <c r="P36" s="124"/>
      <c r="T36" s="123"/>
      <c r="Z36" s="175"/>
      <c r="AA36" s="174"/>
    </row>
    <row r="37" spans="1:27" x14ac:dyDescent="0.25">
      <c r="A37" s="124"/>
      <c r="B37" s="124"/>
      <c r="C37" s="124"/>
      <c r="D37" s="124"/>
      <c r="E37" s="124"/>
      <c r="F37" s="124"/>
      <c r="G37" s="124"/>
      <c r="H37" s="124"/>
      <c r="I37" s="124"/>
      <c r="J37" s="124"/>
      <c r="K37" s="124"/>
      <c r="L37" s="124"/>
      <c r="M37" s="124"/>
      <c r="N37" s="124"/>
      <c r="O37" s="124"/>
      <c r="P37" s="124"/>
      <c r="T37" s="123"/>
      <c r="Z37" s="175"/>
      <c r="AA37" s="174"/>
    </row>
    <row r="38" spans="1:27" x14ac:dyDescent="0.25">
      <c r="A38" s="124"/>
      <c r="B38" s="124"/>
      <c r="C38" s="124"/>
      <c r="D38" s="124"/>
      <c r="E38" s="124"/>
      <c r="F38" s="124"/>
      <c r="G38" s="124"/>
      <c r="H38" s="124"/>
      <c r="I38" s="124"/>
      <c r="J38" s="124"/>
      <c r="K38" s="124"/>
      <c r="L38" s="124"/>
      <c r="M38" s="124"/>
      <c r="N38" s="124"/>
      <c r="O38" s="124"/>
      <c r="P38" s="124"/>
      <c r="T38" s="123"/>
      <c r="Z38" s="175"/>
      <c r="AA38" s="174"/>
    </row>
    <row r="39" spans="1:27" x14ac:dyDescent="0.25">
      <c r="A39" s="124"/>
      <c r="B39" s="124"/>
      <c r="C39" s="124"/>
      <c r="D39" s="124"/>
      <c r="E39" s="124"/>
      <c r="F39" s="124"/>
      <c r="G39" s="124"/>
      <c r="H39" s="124"/>
      <c r="I39" s="124"/>
      <c r="J39" s="124"/>
      <c r="K39" s="124"/>
      <c r="L39" s="124"/>
      <c r="M39" s="124"/>
      <c r="N39" s="124"/>
      <c r="O39" s="124"/>
      <c r="P39" s="124"/>
    </row>
    <row r="40" spans="1:27" x14ac:dyDescent="0.25">
      <c r="A40" s="124"/>
      <c r="B40" s="124"/>
      <c r="C40" s="124"/>
      <c r="D40" s="124"/>
      <c r="E40" s="124"/>
      <c r="F40" s="124"/>
      <c r="G40" s="124"/>
      <c r="H40" s="124"/>
      <c r="I40" s="124"/>
      <c r="J40" s="124"/>
      <c r="K40" s="124"/>
      <c r="L40" s="124"/>
      <c r="M40" s="124"/>
      <c r="N40" s="124"/>
      <c r="O40" s="124"/>
      <c r="P40" s="124"/>
    </row>
    <row r="41" spans="1:27" x14ac:dyDescent="0.25">
      <c r="A41" s="124"/>
      <c r="B41" s="124"/>
      <c r="C41" s="124"/>
      <c r="D41" s="124"/>
      <c r="E41" s="124"/>
      <c r="F41" s="124"/>
      <c r="G41" s="124"/>
      <c r="H41" s="124"/>
      <c r="I41" s="124"/>
      <c r="J41" s="124"/>
      <c r="K41" s="124"/>
      <c r="L41" s="124"/>
      <c r="M41" s="124"/>
      <c r="N41" s="124"/>
      <c r="O41" s="124"/>
      <c r="P41" s="124"/>
    </row>
    <row r="42" spans="1:27" x14ac:dyDescent="0.25">
      <c r="A42" s="124"/>
      <c r="B42" s="124"/>
      <c r="C42" s="124"/>
      <c r="D42" s="124"/>
      <c r="E42" s="124"/>
      <c r="F42" s="124"/>
      <c r="G42" s="124"/>
      <c r="H42" s="124"/>
      <c r="I42" s="124"/>
      <c r="J42" s="124"/>
      <c r="K42" s="124"/>
      <c r="L42" s="124"/>
      <c r="M42" s="124"/>
      <c r="N42" s="124"/>
      <c r="O42" s="124"/>
      <c r="P42" s="124"/>
      <c r="Z42" s="175"/>
      <c r="AA42" s="174"/>
    </row>
    <row r="43" spans="1:27" x14ac:dyDescent="0.25">
      <c r="A43" s="124"/>
      <c r="B43" s="124"/>
      <c r="C43" s="124"/>
      <c r="D43" s="124"/>
      <c r="E43" s="124"/>
      <c r="F43" s="124"/>
      <c r="G43" s="124"/>
      <c r="H43" s="124"/>
      <c r="I43" s="124"/>
      <c r="J43" s="124"/>
      <c r="K43" s="124"/>
      <c r="L43" s="124"/>
      <c r="M43" s="124"/>
      <c r="N43" s="124"/>
      <c r="O43" s="124"/>
      <c r="P43" s="124"/>
    </row>
    <row r="44" spans="1:27" x14ac:dyDescent="0.25">
      <c r="A44" s="124"/>
      <c r="B44" s="124"/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</row>
    <row r="45" spans="1:27" x14ac:dyDescent="0.25">
      <c r="A45" s="124"/>
      <c r="B45" s="124"/>
      <c r="C45" s="124"/>
      <c r="D45" s="124"/>
      <c r="E45" s="124"/>
      <c r="F45" s="124"/>
      <c r="G45" s="124"/>
      <c r="H45" s="124"/>
      <c r="I45" s="124"/>
      <c r="J45" s="124"/>
      <c r="K45" s="124"/>
      <c r="L45" s="124"/>
      <c r="M45" s="124"/>
      <c r="N45" s="124"/>
      <c r="O45" s="124"/>
      <c r="P45" s="124"/>
    </row>
    <row r="46" spans="1:27" x14ac:dyDescent="0.25">
      <c r="A46" s="124"/>
      <c r="B46" s="124"/>
      <c r="C46" s="124"/>
      <c r="D46" s="124"/>
      <c r="E46" s="124"/>
      <c r="F46" s="124"/>
      <c r="G46" s="124"/>
      <c r="H46" s="124"/>
      <c r="I46" s="124"/>
      <c r="J46" s="124"/>
      <c r="K46" s="124"/>
      <c r="L46" s="124"/>
      <c r="M46" s="124"/>
      <c r="N46" s="124"/>
      <c r="O46" s="124"/>
      <c r="P46" s="124"/>
    </row>
    <row r="47" spans="1:27" x14ac:dyDescent="0.25">
      <c r="A47" s="124"/>
      <c r="B47" s="124"/>
      <c r="C47" s="124"/>
      <c r="D47" s="124"/>
      <c r="E47" s="124"/>
      <c r="F47" s="124"/>
      <c r="G47" s="124"/>
      <c r="H47" s="124"/>
      <c r="I47" s="124"/>
      <c r="J47" s="124"/>
      <c r="K47" s="124"/>
      <c r="L47" s="124"/>
      <c r="M47" s="124"/>
      <c r="N47" s="124"/>
      <c r="O47" s="124"/>
      <c r="P47" s="124"/>
    </row>
    <row r="48" spans="1:27" x14ac:dyDescent="0.25">
      <c r="A48" s="124"/>
      <c r="B48" s="124"/>
      <c r="C48" s="124"/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</row>
    <row r="49" spans="1:16" x14ac:dyDescent="0.25">
      <c r="A49" s="124"/>
      <c r="B49" s="124"/>
      <c r="C49" s="124"/>
      <c r="D49" s="124"/>
      <c r="E49" s="124"/>
      <c r="F49" s="124"/>
      <c r="G49" s="124"/>
      <c r="H49" s="124"/>
      <c r="I49" s="124"/>
      <c r="J49" s="124"/>
      <c r="K49" s="124"/>
      <c r="L49" s="124"/>
      <c r="M49" s="124"/>
      <c r="N49" s="124"/>
      <c r="O49" s="124"/>
      <c r="P49" s="124"/>
    </row>
    <row r="50" spans="1:16" x14ac:dyDescent="0.25">
      <c r="A50" s="124"/>
      <c r="B50" s="124"/>
      <c r="C50" s="124"/>
      <c r="D50" s="124"/>
      <c r="E50" s="124"/>
      <c r="F50" s="124"/>
      <c r="G50" s="124"/>
      <c r="H50" s="124"/>
      <c r="I50" s="124"/>
      <c r="J50" s="124"/>
      <c r="K50" s="124"/>
      <c r="L50" s="124"/>
      <c r="M50" s="124"/>
      <c r="N50" s="124"/>
      <c r="O50" s="124"/>
      <c r="P50" s="124"/>
    </row>
    <row r="51" spans="1:16" x14ac:dyDescent="0.25">
      <c r="A51" s="124"/>
      <c r="B51" s="124"/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</row>
    <row r="52" spans="1:16" x14ac:dyDescent="0.25">
      <c r="A52" s="124"/>
      <c r="B52" s="124"/>
      <c r="C52" s="124"/>
      <c r="D52" s="124"/>
      <c r="E52" s="124"/>
      <c r="F52" s="124"/>
      <c r="G52" s="124"/>
      <c r="H52" s="124"/>
      <c r="I52" s="124"/>
      <c r="J52" s="124"/>
      <c r="K52" s="124"/>
      <c r="L52" s="124"/>
      <c r="M52" s="124"/>
      <c r="N52" s="124"/>
      <c r="O52" s="124"/>
      <c r="P52" s="124"/>
    </row>
    <row r="53" spans="1:16" x14ac:dyDescent="0.25">
      <c r="A53" s="124"/>
      <c r="B53" s="124"/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</row>
    <row r="54" spans="1:16" x14ac:dyDescent="0.25">
      <c r="A54" s="124"/>
      <c r="B54" s="124"/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</row>
    <row r="55" spans="1:16" x14ac:dyDescent="0.25">
      <c r="A55" s="124"/>
      <c r="B55" s="124"/>
      <c r="C55" s="124"/>
      <c r="D55" s="124"/>
      <c r="E55" s="124"/>
      <c r="F55" s="124"/>
      <c r="G55" s="124"/>
      <c r="H55" s="124"/>
      <c r="I55" s="124"/>
      <c r="J55" s="124"/>
      <c r="K55" s="124"/>
      <c r="L55" s="124"/>
      <c r="M55" s="124"/>
      <c r="N55" s="124"/>
      <c r="O55" s="124"/>
      <c r="P55" s="124"/>
    </row>
    <row r="56" spans="1:16" x14ac:dyDescent="0.25">
      <c r="A56" s="124"/>
      <c r="B56" s="124"/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</row>
    <row r="57" spans="1:16" x14ac:dyDescent="0.25">
      <c r="A57" s="124"/>
      <c r="B57" s="124"/>
      <c r="C57" s="124"/>
      <c r="D57" s="124"/>
      <c r="E57" s="124"/>
      <c r="F57" s="124"/>
      <c r="G57" s="124"/>
      <c r="H57" s="124"/>
      <c r="I57" s="124"/>
      <c r="J57" s="124"/>
      <c r="K57" s="124"/>
      <c r="L57" s="124"/>
      <c r="M57" s="124"/>
      <c r="N57" s="124"/>
      <c r="O57" s="124"/>
      <c r="P57" s="124"/>
    </row>
    <row r="58" spans="1:16" x14ac:dyDescent="0.25">
      <c r="A58" s="124"/>
      <c r="B58" s="124"/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</row>
    <row r="59" spans="1:16" x14ac:dyDescent="0.25">
      <c r="A59" s="124"/>
      <c r="B59" s="124"/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</row>
    <row r="60" spans="1:16" x14ac:dyDescent="0.25">
      <c r="A60" s="124"/>
      <c r="B60" s="124"/>
      <c r="C60" s="124"/>
      <c r="D60" s="124"/>
      <c r="E60" s="124"/>
      <c r="F60" s="124"/>
      <c r="G60" s="124"/>
      <c r="H60" s="124"/>
      <c r="I60" s="124"/>
      <c r="J60" s="124"/>
      <c r="K60" s="124"/>
      <c r="L60" s="124"/>
      <c r="M60" s="124"/>
      <c r="N60" s="124"/>
      <c r="O60" s="124"/>
      <c r="P60" s="124"/>
    </row>
    <row r="61" spans="1:16" x14ac:dyDescent="0.25">
      <c r="A61" s="124"/>
      <c r="B61" s="124"/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</row>
    <row r="62" spans="1:16" x14ac:dyDescent="0.25">
      <c r="A62" s="124"/>
      <c r="B62" s="124"/>
      <c r="C62" s="124"/>
      <c r="D62" s="124"/>
      <c r="E62" s="124"/>
      <c r="F62" s="124"/>
      <c r="G62" s="124"/>
      <c r="H62" s="124"/>
      <c r="I62" s="124"/>
      <c r="J62" s="124"/>
      <c r="K62" s="124"/>
      <c r="L62" s="124"/>
      <c r="M62" s="124"/>
      <c r="N62" s="124"/>
      <c r="O62" s="124"/>
      <c r="P62" s="124"/>
    </row>
    <row r="63" spans="1:16" x14ac:dyDescent="0.25">
      <c r="A63" s="124"/>
      <c r="B63" s="124"/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</row>
    <row r="64" spans="1:16" x14ac:dyDescent="0.25">
      <c r="A64" s="124"/>
      <c r="B64" s="124"/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</row>
    <row r="65" spans="1:16" x14ac:dyDescent="0.25">
      <c r="A65" s="124"/>
      <c r="B65" s="124"/>
      <c r="C65" s="124"/>
      <c r="D65" s="124"/>
      <c r="E65" s="124"/>
      <c r="F65" s="124"/>
      <c r="G65" s="124"/>
      <c r="H65" s="124"/>
      <c r="I65" s="124"/>
      <c r="J65" s="124"/>
      <c r="K65" s="124"/>
      <c r="L65" s="124"/>
      <c r="M65" s="124"/>
      <c r="N65" s="124"/>
      <c r="O65" s="124"/>
      <c r="P65" s="124"/>
    </row>
    <row r="66" spans="1:16" x14ac:dyDescent="0.25">
      <c r="A66" s="124"/>
      <c r="B66" s="124"/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</row>
  </sheetData>
  <sheetProtection algorithmName="SHA-512" hashValue="6C8yaGTCyKmdMGT7kGv5hc/FdYFpf2wHq80FxhwhGk1RxpxkZISADuook5A24nivR8CXb7Egv9tLAHu0g0YPZA==" saltValue="Zn8SjxDa1WdPZaPMOHZ+pw==" spinCount="100000" sheet="1" selectLockedCells="1"/>
  <mergeCells count="6">
    <mergeCell ref="A1:O1"/>
    <mergeCell ref="A2:O2"/>
    <mergeCell ref="A7:O7"/>
    <mergeCell ref="A8:O8"/>
    <mergeCell ref="A4:C4"/>
    <mergeCell ref="D4:M4"/>
  </mergeCells>
  <dataValidations xWindow="728" yWindow="319" count="1">
    <dataValidation type="list" allowBlank="1" showErrorMessage="1" errorTitle="Invalid Entry" error="Please Select a Task from the Drop Down Menu_x000a_(see the arrow on the right side of the cell)" promptTitle="Use Drop Down Menu" prompt="Please Select a Task from the Drop Down Menu" sqref="D4:M4" xr:uid="{00000000-0002-0000-0300-000000000000}">
      <formula1>$T$5:$T$19</formula1>
    </dataValidation>
  </dataValidations>
  <printOptions horizontalCentered="1"/>
  <pageMargins left="0.5" right="0.5" top="0.5" bottom="0.75" header="0.5" footer="0.5"/>
  <pageSetup scale="63" orientation="portrait" r:id="rId1"/>
  <headerFooter>
    <oddFooter xml:space="preserve">&amp;R© 2023 The Ergonomics Center 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H5"/>
  <sheetViews>
    <sheetView view="pageLayout" zoomScaleNormal="100" workbookViewId="0">
      <selection activeCell="B1" sqref="B1:E1"/>
    </sheetView>
  </sheetViews>
  <sheetFormatPr defaultRowHeight="12.75" x14ac:dyDescent="0.2"/>
  <cols>
    <col min="1" max="1" width="29.28515625" customWidth="1"/>
    <col min="2" max="2" width="9" customWidth="1"/>
    <col min="3" max="4" width="14.28515625" customWidth="1"/>
    <col min="5" max="5" width="13.28515625" bestFit="1" customWidth="1"/>
    <col min="6" max="7" width="14.7109375" customWidth="1"/>
    <col min="8" max="8" width="11.28515625" customWidth="1"/>
  </cols>
  <sheetData>
    <row r="1" spans="1:8" ht="13.5" thickTop="1" x14ac:dyDescent="0.2">
      <c r="A1" s="143" t="s">
        <v>217</v>
      </c>
      <c r="B1" s="316">
        <f>'Data collection sheet'!C4</f>
        <v>0</v>
      </c>
      <c r="C1" s="316"/>
      <c r="D1" s="316"/>
      <c r="E1" s="316"/>
      <c r="F1" s="144" t="s">
        <v>218</v>
      </c>
      <c r="G1" s="317">
        <f>'Data collection sheet'!H4</f>
        <v>0</v>
      </c>
      <c r="H1" s="318"/>
    </row>
    <row r="2" spans="1:8" x14ac:dyDescent="0.2">
      <c r="A2" s="145" t="s">
        <v>212</v>
      </c>
      <c r="B2" s="319">
        <f>'Data collection sheet'!C5</f>
        <v>0</v>
      </c>
      <c r="C2" s="319"/>
      <c r="D2" s="319"/>
      <c r="E2" s="319"/>
      <c r="F2" s="96" t="s">
        <v>213</v>
      </c>
      <c r="G2" s="320">
        <f>'Data collection sheet'!H5</f>
        <v>0</v>
      </c>
      <c r="H2" s="321"/>
    </row>
    <row r="3" spans="1:8" x14ac:dyDescent="0.2">
      <c r="A3" s="145" t="s">
        <v>12</v>
      </c>
      <c r="B3" s="319">
        <f>'Data collection sheet'!C6</f>
        <v>0</v>
      </c>
      <c r="C3" s="319"/>
      <c r="D3" s="319"/>
      <c r="E3" s="319"/>
      <c r="F3" s="96" t="s">
        <v>194</v>
      </c>
      <c r="G3" s="322">
        <f>'Data collection sheet'!H6</f>
        <v>0</v>
      </c>
      <c r="H3" s="323"/>
    </row>
    <row r="4" spans="1:8" ht="13.5" thickBot="1" x14ac:dyDescent="0.25">
      <c r="A4" s="146" t="s">
        <v>216</v>
      </c>
      <c r="B4" s="313">
        <f>'Ergo Tool Selector'!D4</f>
        <v>0</v>
      </c>
      <c r="C4" s="313"/>
      <c r="D4" s="313"/>
      <c r="E4" s="313"/>
      <c r="F4" s="147"/>
      <c r="G4" s="314"/>
      <c r="H4" s="315"/>
    </row>
    <row r="5" spans="1:8" ht="13.5" thickTop="1" x14ac:dyDescent="0.2"/>
  </sheetData>
  <sheetProtection password="C989" sheet="1"/>
  <mergeCells count="8">
    <mergeCell ref="B4:E4"/>
    <mergeCell ref="G4:H4"/>
    <mergeCell ref="B1:E1"/>
    <mergeCell ref="G1:H1"/>
    <mergeCell ref="B2:E2"/>
    <mergeCell ref="G2:H2"/>
    <mergeCell ref="B3:E3"/>
    <mergeCell ref="G3:H3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24"/>
  <sheetViews>
    <sheetView view="pageLayout" topLeftCell="A7" zoomScaleNormal="114" workbookViewId="0">
      <selection activeCell="A10" sqref="A10:D10"/>
    </sheetView>
  </sheetViews>
  <sheetFormatPr defaultRowHeight="12.75" x14ac:dyDescent="0.2"/>
  <cols>
    <col min="1" max="3" width="9.140625" style="98"/>
    <col min="4" max="4" width="24.5703125" style="98" customWidth="1"/>
    <col min="5" max="7" width="8.7109375" style="98" customWidth="1"/>
    <col min="8" max="8" width="7.7109375" style="98" customWidth="1"/>
    <col min="9" max="9" width="10.140625" style="98" bestFit="1" customWidth="1"/>
    <col min="10" max="10" width="9.140625" style="98"/>
    <col min="11" max="11" width="11.7109375" style="98" customWidth="1"/>
    <col min="12" max="12" width="10.42578125" style="98" customWidth="1"/>
    <col min="13" max="16384" width="9.140625" style="98"/>
  </cols>
  <sheetData>
    <row r="1" spans="1:12" ht="18" customHeight="1" x14ac:dyDescent="0.2">
      <c r="A1" s="324" t="s">
        <v>89</v>
      </c>
      <c r="B1" s="324"/>
      <c r="C1" s="324"/>
      <c r="D1" s="324"/>
      <c r="E1" s="324"/>
      <c r="F1" s="324"/>
      <c r="G1" s="324"/>
      <c r="H1" s="324"/>
      <c r="I1" s="324"/>
      <c r="J1" s="324"/>
      <c r="K1" s="324"/>
      <c r="L1" s="324"/>
    </row>
    <row r="2" spans="1:12" ht="28.5" customHeight="1" thickBot="1" x14ac:dyDescent="0.25">
      <c r="A2" s="325"/>
      <c r="B2" s="325"/>
      <c r="C2" s="325"/>
      <c r="D2" s="325"/>
      <c r="E2" s="325"/>
      <c r="F2" s="325"/>
      <c r="G2" s="325"/>
      <c r="H2" s="325"/>
      <c r="I2" s="325"/>
      <c r="J2" s="325"/>
      <c r="K2" s="325"/>
      <c r="L2" s="325"/>
    </row>
    <row r="3" spans="1:12" ht="13.5" thickTop="1" x14ac:dyDescent="0.2">
      <c r="A3" s="154"/>
      <c r="B3" s="155"/>
      <c r="C3" s="161" t="s">
        <v>217</v>
      </c>
      <c r="D3" s="168">
        <f>'Data collection sheet'!C4</f>
        <v>0</v>
      </c>
      <c r="E3" s="168"/>
      <c r="F3" s="168"/>
      <c r="G3" s="162"/>
      <c r="H3" s="163" t="s">
        <v>218</v>
      </c>
      <c r="I3" s="169">
        <f>'Data collection sheet'!H4</f>
        <v>0</v>
      </c>
      <c r="J3" s="170"/>
      <c r="K3" s="170"/>
      <c r="L3" s="159"/>
    </row>
    <row r="4" spans="1:12" x14ac:dyDescent="0.2">
      <c r="A4" s="156"/>
      <c r="C4" s="148" t="s">
        <v>212</v>
      </c>
      <c r="D4" s="171">
        <f>'Data collection sheet'!C5</f>
        <v>0</v>
      </c>
      <c r="E4" s="171"/>
      <c r="F4" s="171"/>
      <c r="G4" s="164"/>
      <c r="H4" s="165" t="s">
        <v>213</v>
      </c>
      <c r="I4" s="172">
        <f>'Data collection sheet'!H5</f>
        <v>0</v>
      </c>
      <c r="J4" s="172"/>
      <c r="K4" s="172"/>
      <c r="L4" s="160"/>
    </row>
    <row r="5" spans="1:12" x14ac:dyDescent="0.2">
      <c r="A5" s="156"/>
      <c r="C5" s="148" t="s">
        <v>12</v>
      </c>
      <c r="D5" s="171">
        <f>'Data collection sheet'!C6</f>
        <v>0</v>
      </c>
      <c r="E5" s="171"/>
      <c r="F5" s="171"/>
      <c r="G5" s="164"/>
      <c r="H5" s="165" t="s">
        <v>194</v>
      </c>
      <c r="I5" s="172">
        <f>'Data collection sheet'!H6</f>
        <v>0</v>
      </c>
      <c r="J5" s="172"/>
      <c r="K5" s="172"/>
      <c r="L5" s="160"/>
    </row>
    <row r="6" spans="1:12" ht="13.5" thickBot="1" x14ac:dyDescent="0.25">
      <c r="A6" s="157"/>
      <c r="B6" s="158"/>
      <c r="C6" s="166" t="s">
        <v>216</v>
      </c>
      <c r="D6" s="173">
        <f>'Ergo Tool Selector'!D4</f>
        <v>0</v>
      </c>
      <c r="E6" s="173"/>
      <c r="F6" s="173"/>
      <c r="G6" s="167"/>
      <c r="H6" s="167"/>
      <c r="I6" s="158"/>
      <c r="J6" s="158"/>
      <c r="K6" s="158"/>
      <c r="L6" s="153"/>
    </row>
    <row r="7" spans="1:12" ht="14.25" thickTop="1" thickBot="1" x14ac:dyDescent="0.25">
      <c r="C7" s="148"/>
      <c r="H7" s="149"/>
    </row>
    <row r="8" spans="1:12" x14ac:dyDescent="0.2">
      <c r="A8" s="331" t="s">
        <v>88</v>
      </c>
      <c r="B8" s="332"/>
      <c r="C8" s="332"/>
      <c r="D8" s="333"/>
      <c r="E8" s="328" t="s">
        <v>87</v>
      </c>
      <c r="F8" s="329"/>
      <c r="G8" s="330"/>
      <c r="H8" s="328" t="s">
        <v>86</v>
      </c>
      <c r="I8" s="329"/>
      <c r="J8" s="330"/>
      <c r="K8" s="337" t="s">
        <v>191</v>
      </c>
      <c r="L8" s="326" t="s">
        <v>28</v>
      </c>
    </row>
    <row r="9" spans="1:12" ht="17.25" customHeight="1" thickBot="1" x14ac:dyDescent="0.25">
      <c r="A9" s="334"/>
      <c r="B9" s="335"/>
      <c r="C9" s="335"/>
      <c r="D9" s="336"/>
      <c r="E9" s="150" t="s">
        <v>85</v>
      </c>
      <c r="F9" s="151" t="s">
        <v>84</v>
      </c>
      <c r="G9" s="152" t="s">
        <v>83</v>
      </c>
      <c r="H9" s="150" t="s">
        <v>85</v>
      </c>
      <c r="I9" s="151" t="s">
        <v>84</v>
      </c>
      <c r="J9" s="152" t="s">
        <v>83</v>
      </c>
      <c r="K9" s="338"/>
      <c r="L9" s="327"/>
    </row>
    <row r="10" spans="1:12" ht="24.95" customHeight="1" x14ac:dyDescent="0.2">
      <c r="A10" s="345"/>
      <c r="B10" s="346"/>
      <c r="C10" s="346"/>
      <c r="D10" s="347"/>
      <c r="E10" s="75"/>
      <c r="F10" s="76"/>
      <c r="G10" s="77"/>
      <c r="H10" s="78"/>
      <c r="I10" s="76"/>
      <c r="J10" s="79"/>
      <c r="K10" s="80"/>
      <c r="L10" s="81"/>
    </row>
    <row r="11" spans="1:12" ht="24.95" customHeight="1" x14ac:dyDescent="0.2">
      <c r="A11" s="339"/>
      <c r="B11" s="340"/>
      <c r="C11" s="340"/>
      <c r="D11" s="341"/>
      <c r="E11" s="82"/>
      <c r="F11" s="83"/>
      <c r="G11" s="84"/>
      <c r="H11" s="85"/>
      <c r="I11" s="83"/>
      <c r="J11" s="86"/>
      <c r="K11" s="87"/>
      <c r="L11" s="88"/>
    </row>
    <row r="12" spans="1:12" ht="24.95" customHeight="1" x14ac:dyDescent="0.2">
      <c r="A12" s="339"/>
      <c r="B12" s="340"/>
      <c r="C12" s="340"/>
      <c r="D12" s="341"/>
      <c r="E12" s="82"/>
      <c r="F12" s="83"/>
      <c r="G12" s="84"/>
      <c r="H12" s="85"/>
      <c r="I12" s="83"/>
      <c r="J12" s="86"/>
      <c r="K12" s="87"/>
      <c r="L12" s="88"/>
    </row>
    <row r="13" spans="1:12" ht="24.95" customHeight="1" x14ac:dyDescent="0.2">
      <c r="A13" s="349"/>
      <c r="B13" s="350"/>
      <c r="C13" s="350"/>
      <c r="D13" s="351"/>
      <c r="E13" s="140"/>
      <c r="F13" s="141"/>
      <c r="G13" s="59"/>
      <c r="H13" s="58"/>
      <c r="I13" s="141"/>
      <c r="J13" s="142"/>
      <c r="K13" s="61"/>
      <c r="L13" s="62"/>
    </row>
    <row r="14" spans="1:12" ht="24.95" customHeight="1" x14ac:dyDescent="0.2">
      <c r="A14" s="348"/>
      <c r="B14" s="340"/>
      <c r="C14" s="340"/>
      <c r="D14" s="341"/>
      <c r="E14" s="140"/>
      <c r="F14" s="141"/>
      <c r="G14" s="59"/>
      <c r="H14" s="58"/>
      <c r="I14" s="141"/>
      <c r="J14" s="142"/>
      <c r="K14" s="61"/>
      <c r="L14" s="62"/>
    </row>
    <row r="15" spans="1:12" ht="24.95" customHeight="1" x14ac:dyDescent="0.2">
      <c r="A15" s="348"/>
      <c r="B15" s="340"/>
      <c r="C15" s="340"/>
      <c r="D15" s="341"/>
      <c r="E15" s="140"/>
      <c r="F15" s="141"/>
      <c r="G15" s="59"/>
      <c r="H15" s="58"/>
      <c r="I15" s="141"/>
      <c r="J15" s="142"/>
      <c r="K15" s="61"/>
      <c r="L15" s="62"/>
    </row>
    <row r="16" spans="1:12" ht="24.95" customHeight="1" x14ac:dyDescent="0.2">
      <c r="A16" s="348"/>
      <c r="B16" s="340"/>
      <c r="C16" s="340"/>
      <c r="D16" s="341"/>
      <c r="E16" s="140"/>
      <c r="F16" s="141"/>
      <c r="G16" s="59"/>
      <c r="H16" s="58"/>
      <c r="I16" s="141"/>
      <c r="J16" s="142"/>
      <c r="K16" s="61"/>
      <c r="L16" s="62"/>
    </row>
    <row r="17" spans="1:12" ht="24.95" customHeight="1" x14ac:dyDescent="0.2">
      <c r="A17" s="348"/>
      <c r="B17" s="340"/>
      <c r="C17" s="340"/>
      <c r="D17" s="341"/>
      <c r="E17" s="140"/>
      <c r="F17" s="141"/>
      <c r="G17" s="59"/>
      <c r="H17" s="58"/>
      <c r="I17" s="141"/>
      <c r="J17" s="142"/>
      <c r="K17" s="61"/>
      <c r="L17" s="62"/>
    </row>
    <row r="18" spans="1:12" ht="24.95" customHeight="1" x14ac:dyDescent="0.2">
      <c r="A18" s="348"/>
      <c r="B18" s="340"/>
      <c r="C18" s="340"/>
      <c r="D18" s="341"/>
      <c r="E18" s="140"/>
      <c r="F18" s="141"/>
      <c r="G18" s="59"/>
      <c r="H18" s="58"/>
      <c r="I18" s="141"/>
      <c r="J18" s="142"/>
      <c r="K18" s="61"/>
      <c r="L18" s="62"/>
    </row>
    <row r="19" spans="1:12" ht="24.95" customHeight="1" x14ac:dyDescent="0.2">
      <c r="A19" s="348"/>
      <c r="B19" s="340"/>
      <c r="C19" s="340"/>
      <c r="D19" s="341"/>
      <c r="E19" s="140"/>
      <c r="F19" s="141"/>
      <c r="G19" s="59"/>
      <c r="H19" s="58"/>
      <c r="I19" s="141"/>
      <c r="J19" s="142"/>
      <c r="K19" s="61"/>
      <c r="L19" s="62"/>
    </row>
    <row r="20" spans="1:12" ht="24.95" customHeight="1" x14ac:dyDescent="0.2">
      <c r="A20" s="348"/>
      <c r="B20" s="340"/>
      <c r="C20" s="340"/>
      <c r="D20" s="341"/>
      <c r="E20" s="140"/>
      <c r="F20" s="141"/>
      <c r="G20" s="59"/>
      <c r="H20" s="58"/>
      <c r="I20" s="141"/>
      <c r="J20" s="142"/>
      <c r="K20" s="61"/>
      <c r="L20" s="62"/>
    </row>
    <row r="21" spans="1:12" ht="24.95" customHeight="1" x14ac:dyDescent="0.2">
      <c r="A21" s="349"/>
      <c r="B21" s="350"/>
      <c r="C21" s="350"/>
      <c r="D21" s="351"/>
      <c r="E21" s="140"/>
      <c r="F21" s="63"/>
      <c r="G21" s="64"/>
      <c r="H21" s="58"/>
      <c r="I21" s="63"/>
      <c r="J21" s="65"/>
      <c r="K21" s="61"/>
      <c r="L21" s="62"/>
    </row>
    <row r="22" spans="1:12" ht="24.95" customHeight="1" x14ac:dyDescent="0.2">
      <c r="A22" s="342"/>
      <c r="B22" s="343"/>
      <c r="C22" s="343"/>
      <c r="D22" s="344"/>
      <c r="E22" s="66"/>
      <c r="F22" s="63"/>
      <c r="G22" s="64"/>
      <c r="H22" s="67"/>
      <c r="I22" s="63"/>
      <c r="J22" s="65"/>
      <c r="K22" s="61"/>
      <c r="L22" s="62"/>
    </row>
    <row r="23" spans="1:12" ht="24.95" customHeight="1" x14ac:dyDescent="0.2">
      <c r="A23" s="342"/>
      <c r="B23" s="343"/>
      <c r="C23" s="343"/>
      <c r="D23" s="344"/>
      <c r="E23" s="66"/>
      <c r="F23" s="63"/>
      <c r="G23" s="64"/>
      <c r="H23" s="67"/>
      <c r="I23" s="63"/>
      <c r="J23" s="65"/>
      <c r="K23" s="61"/>
      <c r="L23" s="62"/>
    </row>
    <row r="24" spans="1:12" ht="24.95" customHeight="1" thickBot="1" x14ac:dyDescent="0.25">
      <c r="A24" s="352"/>
      <c r="B24" s="353"/>
      <c r="C24" s="353"/>
      <c r="D24" s="354"/>
      <c r="E24" s="68"/>
      <c r="F24" s="69"/>
      <c r="G24" s="70"/>
      <c r="H24" s="71"/>
      <c r="I24" s="69"/>
      <c r="J24" s="72"/>
      <c r="K24" s="73"/>
      <c r="L24" s="74"/>
    </row>
  </sheetData>
  <sheetProtection password="C989" sheet="1" objects="1" selectLockedCells="1"/>
  <mergeCells count="21">
    <mergeCell ref="A24:D24"/>
    <mergeCell ref="A15:D15"/>
    <mergeCell ref="A16:D16"/>
    <mergeCell ref="A17:D17"/>
    <mergeCell ref="A21:D21"/>
    <mergeCell ref="A23:D23"/>
    <mergeCell ref="A19:D19"/>
    <mergeCell ref="A12:D12"/>
    <mergeCell ref="A11:D11"/>
    <mergeCell ref="A22:D22"/>
    <mergeCell ref="A10:D10"/>
    <mergeCell ref="A20:D20"/>
    <mergeCell ref="A14:D14"/>
    <mergeCell ref="A18:D18"/>
    <mergeCell ref="A13:D13"/>
    <mergeCell ref="A1:L2"/>
    <mergeCell ref="L8:L9"/>
    <mergeCell ref="E8:G8"/>
    <mergeCell ref="A8:D9"/>
    <mergeCell ref="H8:J8"/>
    <mergeCell ref="K8:K9"/>
  </mergeCells>
  <pageMargins left="0.64" right="0.33" top="0.82" bottom="0.67" header="0.31" footer="0.39"/>
  <pageSetup orientation="landscape" r:id="rId1"/>
  <headerFooter alignWithMargins="0">
    <oddFooter>&amp;R&amp;8© 2017 The Ergonomics Center of North Carolina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O57"/>
  <sheetViews>
    <sheetView view="pageLayout" topLeftCell="I1" zoomScaleNormal="84" zoomScaleSheetLayoutView="90" workbookViewId="0">
      <selection activeCell="T11" sqref="T11"/>
    </sheetView>
  </sheetViews>
  <sheetFormatPr defaultRowHeight="12.75" x14ac:dyDescent="0.2"/>
  <sheetData>
    <row r="1" s="1" customFormat="1" x14ac:dyDescent="0.2"/>
    <row r="2" s="1" customFormat="1" x14ac:dyDescent="0.2"/>
    <row r="3" s="1" customFormat="1" x14ac:dyDescent="0.2"/>
    <row r="4" s="1" customFormat="1" x14ac:dyDescent="0.2"/>
    <row r="5" s="1" customFormat="1" x14ac:dyDescent="0.2"/>
    <row r="6" s="1" customFormat="1" x14ac:dyDescent="0.2"/>
    <row r="7" s="1" customFormat="1" x14ac:dyDescent="0.2"/>
    <row r="8" s="1" customFormat="1" x14ac:dyDescent="0.2"/>
    <row r="9" s="1" customFormat="1" x14ac:dyDescent="0.2"/>
    <row r="10" s="1" customFormat="1" x14ac:dyDescent="0.2"/>
    <row r="11" s="1" customFormat="1" x14ac:dyDescent="0.2"/>
    <row r="12" s="1" customFormat="1" x14ac:dyDescent="0.2"/>
    <row r="13" s="1" customFormat="1" x14ac:dyDescent="0.2"/>
    <row r="14" s="1" customFormat="1" x14ac:dyDescent="0.2"/>
    <row r="15" s="1" customFormat="1" x14ac:dyDescent="0.2"/>
    <row r="16" s="1" customFormat="1" x14ac:dyDescent="0.2"/>
    <row r="17" s="1" customFormat="1" x14ac:dyDescent="0.2"/>
    <row r="18" s="1" customFormat="1" x14ac:dyDescent="0.2"/>
    <row r="19" s="1" customFormat="1" x14ac:dyDescent="0.2"/>
    <row r="20" s="1" customFormat="1" x14ac:dyDescent="0.2"/>
    <row r="21" s="1" customFormat="1" x14ac:dyDescent="0.2"/>
    <row r="22" s="1" customFormat="1" x14ac:dyDescent="0.2"/>
    <row r="23" s="1" customFormat="1" x14ac:dyDescent="0.2"/>
    <row r="24" s="1" customFormat="1" x14ac:dyDescent="0.2"/>
    <row r="25" s="1" customFormat="1" x14ac:dyDescent="0.2"/>
    <row r="26" s="1" customFormat="1" x14ac:dyDescent="0.2"/>
    <row r="27" s="1" customFormat="1" x14ac:dyDescent="0.2"/>
    <row r="28" s="1" customFormat="1" x14ac:dyDescent="0.2"/>
    <row r="29" s="1" customFormat="1" x14ac:dyDescent="0.2"/>
    <row r="30" s="1" customFormat="1" x14ac:dyDescent="0.2"/>
    <row r="31" s="1" customFormat="1" x14ac:dyDescent="0.2"/>
    <row r="32" s="1" customFormat="1" x14ac:dyDescent="0.2"/>
    <row r="33" spans="1:15" s="1" customFormat="1" x14ac:dyDescent="0.2"/>
    <row r="34" spans="1:15" s="1" customFormat="1" x14ac:dyDescent="0.2"/>
    <row r="35" spans="1:15" s="1" customFormat="1" x14ac:dyDescent="0.2"/>
    <row r="36" spans="1:15" s="1" customFormat="1" x14ac:dyDescent="0.2"/>
    <row r="37" spans="1:15" s="1" customFormat="1" ht="43.5" customHeight="1" x14ac:dyDescent="0.2"/>
    <row r="38" spans="1:15" s="1" customFormat="1" x14ac:dyDescent="0.2">
      <c r="A38" s="3" t="s">
        <v>5</v>
      </c>
    </row>
    <row r="39" spans="1:15" s="1" customFormat="1" ht="21" customHeight="1" x14ac:dyDescent="0.2">
      <c r="A39" s="355" t="s">
        <v>45</v>
      </c>
      <c r="B39" s="355"/>
      <c r="C39" s="355"/>
      <c r="D39" s="355"/>
      <c r="E39" s="355"/>
      <c r="F39" s="355"/>
      <c r="G39" s="355"/>
      <c r="H39" s="355"/>
    </row>
    <row r="40" spans="1:15" s="1" customFormat="1" ht="21" customHeight="1" x14ac:dyDescent="0.2">
      <c r="A40" s="355" t="s">
        <v>46</v>
      </c>
      <c r="B40" s="355"/>
      <c r="C40" s="355"/>
      <c r="D40" s="355"/>
      <c r="E40" s="355"/>
      <c r="F40" s="355"/>
      <c r="G40" s="355"/>
      <c r="H40" s="355"/>
    </row>
    <row r="41" spans="1:15" s="1" customFormat="1" ht="12" customHeight="1" x14ac:dyDescent="0.2">
      <c r="A41" s="356" t="s">
        <v>48</v>
      </c>
      <c r="B41" s="356"/>
      <c r="C41" s="356"/>
      <c r="D41" s="356"/>
      <c r="E41" s="356"/>
      <c r="F41" s="356"/>
      <c r="G41" s="356"/>
      <c r="H41" s="356"/>
    </row>
    <row r="42" spans="1:15" s="1" customFormat="1" ht="21" customHeight="1" x14ac:dyDescent="0.2">
      <c r="A42" s="355" t="s">
        <v>49</v>
      </c>
      <c r="B42" s="355"/>
      <c r="C42" s="355"/>
      <c r="D42" s="355"/>
      <c r="E42" s="355"/>
      <c r="F42" s="355"/>
      <c r="G42" s="355"/>
      <c r="H42" s="355"/>
    </row>
    <row r="43" spans="1:15" s="1" customFormat="1" ht="21" customHeight="1" x14ac:dyDescent="0.2">
      <c r="A43" s="355" t="s">
        <v>50</v>
      </c>
      <c r="B43" s="355"/>
      <c r="C43" s="355"/>
      <c r="D43" s="355"/>
      <c r="E43" s="355"/>
      <c r="F43" s="355"/>
      <c r="G43" s="355"/>
      <c r="H43" s="355"/>
    </row>
    <row r="44" spans="1:15" s="1" customFormat="1" ht="21" customHeight="1" x14ac:dyDescent="0.2">
      <c r="A44" s="355" t="s">
        <v>51</v>
      </c>
      <c r="B44" s="355"/>
      <c r="C44" s="355"/>
      <c r="D44" s="355"/>
      <c r="E44" s="355"/>
      <c r="F44" s="355"/>
      <c r="G44" s="355"/>
      <c r="H44" s="355"/>
    </row>
    <row r="45" spans="1:15" s="1" customFormat="1" ht="14.25" customHeight="1" x14ac:dyDescent="0.2">
      <c r="A45" s="355" t="s">
        <v>52</v>
      </c>
      <c r="B45" s="355"/>
      <c r="C45" s="355"/>
      <c r="D45" s="355"/>
      <c r="E45" s="355"/>
      <c r="F45" s="355"/>
      <c r="G45" s="355"/>
      <c r="H45" s="355"/>
    </row>
    <row r="46" spans="1:15" s="1" customFormat="1" ht="21" customHeight="1" x14ac:dyDescent="0.2">
      <c r="A46" s="355" t="s">
        <v>53</v>
      </c>
      <c r="B46" s="355"/>
      <c r="C46" s="355"/>
      <c r="D46" s="355"/>
      <c r="E46" s="355"/>
      <c r="F46" s="355"/>
      <c r="G46" s="355"/>
      <c r="H46" s="355"/>
      <c r="I46" s="4"/>
      <c r="J46" s="4"/>
      <c r="K46" s="4"/>
      <c r="L46" s="4"/>
      <c r="M46" s="4"/>
      <c r="N46" s="4"/>
      <c r="O46" s="4"/>
    </row>
    <row r="47" spans="1:15" s="1" customFormat="1" ht="21" customHeight="1" x14ac:dyDescent="0.2">
      <c r="A47" s="355" t="s">
        <v>75</v>
      </c>
      <c r="B47" s="355"/>
      <c r="C47" s="355"/>
      <c r="D47" s="355"/>
      <c r="E47" s="355"/>
      <c r="F47" s="355"/>
      <c r="G47" s="355"/>
      <c r="H47" s="355"/>
      <c r="I47" s="2"/>
      <c r="J47" s="2"/>
      <c r="K47" s="2"/>
      <c r="L47" s="2"/>
      <c r="M47" s="2"/>
      <c r="N47" s="2"/>
      <c r="O47" s="2"/>
    </row>
    <row r="48" spans="1:15" s="1" customFormat="1" ht="19.5" customHeight="1" x14ac:dyDescent="0.2">
      <c r="A48" s="355" t="s">
        <v>54</v>
      </c>
      <c r="B48" s="355"/>
      <c r="C48" s="355"/>
      <c r="D48" s="355"/>
      <c r="E48" s="355"/>
      <c r="F48" s="355"/>
      <c r="G48" s="355"/>
      <c r="H48" s="355"/>
      <c r="I48" s="2"/>
      <c r="J48" s="2"/>
      <c r="K48" s="2"/>
      <c r="L48" s="2"/>
      <c r="M48" s="2"/>
      <c r="N48" s="2"/>
      <c r="O48" s="2"/>
    </row>
    <row r="49" spans="2:15" s="1" customFormat="1" x14ac:dyDescent="0.2"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2:15" s="1" customFormat="1" x14ac:dyDescent="0.2"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2:15" s="1" customFormat="1" x14ac:dyDescent="0.2"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2:15" s="1" customFormat="1" x14ac:dyDescent="0.2"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2:15" s="1" customFormat="1" x14ac:dyDescent="0.2"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2:15" s="1" customFormat="1" x14ac:dyDescent="0.2"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2:15" s="1" customFormat="1" x14ac:dyDescent="0.2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2:15" s="1" customFormat="1" x14ac:dyDescent="0.2"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2:15" s="1" customFormat="1" x14ac:dyDescent="0.2"/>
  </sheetData>
  <sheetProtection password="C989" sheet="1" objects="1" scenarios="1" selectLockedCells="1"/>
  <mergeCells count="10">
    <mergeCell ref="A48:H48"/>
    <mergeCell ref="A41:H41"/>
    <mergeCell ref="A45:H45"/>
    <mergeCell ref="A44:H44"/>
    <mergeCell ref="A39:H39"/>
    <mergeCell ref="A40:H40"/>
    <mergeCell ref="A42:H42"/>
    <mergeCell ref="A43:H43"/>
    <mergeCell ref="A46:H46"/>
    <mergeCell ref="A47:H47"/>
  </mergeCells>
  <phoneticPr fontId="7" type="noConversion"/>
  <printOptions horizontalCentered="1"/>
  <pageMargins left="0.5" right="0.5" top="0.72" bottom="0.5" header="0.37" footer="0.5"/>
  <pageSetup scale="92" fitToWidth="2" orientation="portrait" r:id="rId1"/>
  <headerFooter alignWithMargins="0">
    <oddHeader>&amp;C&amp;"Arial,Bold"Industrial Ergonomics Screening Tool
References</oddHeader>
    <oddFooter>&amp;R© 12/2016 The Ergonomics Center of North Carolina</oddFooter>
  </headerFooter>
  <colBreaks count="1" manualBreakCount="1">
    <brk id="8" max="48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5</vt:i4>
      </vt:variant>
    </vt:vector>
  </HeadingPairs>
  <TitlesOfParts>
    <vt:vector size="12" baseType="lpstr">
      <vt:lpstr>Data collection sheet</vt:lpstr>
      <vt:lpstr>SCREENING TOOL</vt:lpstr>
      <vt:lpstr>Job Summary (On Site)</vt:lpstr>
      <vt:lpstr>Ergo Tool Selector</vt:lpstr>
      <vt:lpstr>Title Block (to copy)</vt:lpstr>
      <vt:lpstr>Brainstorm</vt:lpstr>
      <vt:lpstr>References</vt:lpstr>
      <vt:lpstr>ListofTasks</vt:lpstr>
      <vt:lpstr>'Data collection sheet'!Print_Area</vt:lpstr>
      <vt:lpstr>'Job Summary (On Site)'!Print_Area</vt:lpstr>
      <vt:lpstr>References!Print_Area</vt:lpstr>
      <vt:lpstr>'SCREENING TOOL'!Print_Area</vt:lpstr>
    </vt:vector>
  </TitlesOfParts>
  <Company>ECNC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ECNC</dc:creator>
  <cp:lastModifiedBy>Stephen McNierney</cp:lastModifiedBy>
  <cp:lastPrinted>2017-01-04T18:43:24Z</cp:lastPrinted>
  <dcterms:created xsi:type="dcterms:W3CDTF">2004-04-19T14:27:38Z</dcterms:created>
  <dcterms:modified xsi:type="dcterms:W3CDTF">2023-11-27T12:13:12Z</dcterms:modified>
</cp:coreProperties>
</file>